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Users/salvadorsantiagoaraujo/Documents/Archivos laborales/CIA/Sistemas de Gestión/2025/ISO 27001/Formatos/"/>
    </mc:Choice>
  </mc:AlternateContent>
  <xr:revisionPtr revIDLastSave="0" documentId="13_ncr:1_{F5676A6C-3A26-C545-83CD-49FEDAD77C5E}" xr6:coauthVersionLast="47" xr6:coauthVersionMax="47" xr10:uidLastSave="{00000000-0000-0000-0000-000000000000}"/>
  <bookViews>
    <workbookView xWindow="0" yWindow="660" windowWidth="19440" windowHeight="15000" activeTab="6" xr2:uid="{00000000-000D-0000-FFFF-FFFF00000000}"/>
  </bookViews>
  <sheets>
    <sheet name="Carátula" sheetId="3" r:id="rId1"/>
    <sheet name="Lista de verificación" sheetId="1" r:id="rId2"/>
    <sheet name="Resultados" sheetId="4" r:id="rId3"/>
    <sheet name="Plan de Acción" sheetId="2" r:id="rId4"/>
    <sheet name="Checklist Controles" sheetId="5" r:id="rId5"/>
    <sheet name="Resultados Controles" sheetId="7" r:id="rId6"/>
    <sheet name="Portadas" sheetId="8" r:id="rId7"/>
  </sheets>
  <definedNames>
    <definedName name="_xlnm._FilterDatabase" localSheetId="4" hidden="1">'Checklist Controles'!$A$7:$G$170</definedName>
    <definedName name="_xlnm.Print_Area" localSheetId="0">Carátula!$A$1:$M$42</definedName>
    <definedName name="_xlnm.Print_Area" localSheetId="2">Resultados!$A$1:$O$103</definedName>
    <definedName name="_xlnm.Print_Area" localSheetId="5">'Resultados Controles'!$A$1:$O$110</definedName>
    <definedName name="_xlnm.Print_Titles" localSheetId="4">'Checklist Controles'!$7:$7</definedName>
    <definedName name="_xlnm.Print_Titles" localSheetId="1">'Lista de verificación'!$7:$7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2" l="1"/>
  <c r="A15" i="2"/>
  <c r="B9" i="2"/>
  <c r="C9" i="2" s="1"/>
  <c r="B10" i="2"/>
  <c r="C10" i="2" s="1"/>
  <c r="B11" i="2"/>
  <c r="C11" i="2" s="1"/>
  <c r="B12" i="2"/>
  <c r="C12" i="2" s="1"/>
  <c r="B14" i="2"/>
  <c r="C14" i="2" s="1"/>
  <c r="B15" i="2"/>
  <c r="C15" i="2" s="1"/>
  <c r="B16" i="2"/>
  <c r="C16" i="2" s="1"/>
  <c r="F12" i="7" l="1"/>
  <c r="G96" i="4" l="1"/>
  <c r="L50" i="4"/>
  <c r="M41" i="3" l="1"/>
  <c r="M39" i="3"/>
  <c r="M37" i="3"/>
  <c r="M35" i="3"/>
  <c r="M33" i="3"/>
  <c r="M31" i="3"/>
  <c r="M29" i="3"/>
  <c r="M27" i="3"/>
  <c r="M25" i="3"/>
  <c r="M23" i="3"/>
  <c r="M21" i="3"/>
  <c r="M19" i="3"/>
  <c r="M17" i="3"/>
  <c r="M15" i="3"/>
  <c r="M14" i="3"/>
  <c r="M13" i="3"/>
  <c r="E9" i="7" l="1"/>
  <c r="L8" i="7"/>
  <c r="G8" i="7"/>
  <c r="E7" i="7"/>
  <c r="E9" i="4"/>
  <c r="L8" i="4"/>
  <c r="G8" i="4"/>
  <c r="E7" i="4"/>
  <c r="L25" i="7" l="1"/>
  <c r="L24" i="7"/>
  <c r="L23" i="7"/>
  <c r="L22" i="7"/>
  <c r="L21" i="7"/>
  <c r="L20" i="7"/>
  <c r="L19" i="7"/>
  <c r="L18" i="7"/>
  <c r="L17" i="7"/>
  <c r="L16" i="7"/>
  <c r="L15" i="7"/>
  <c r="L14" i="7"/>
  <c r="L13" i="7"/>
  <c r="L12" i="7"/>
  <c r="J25" i="7"/>
  <c r="J24" i="7"/>
  <c r="J23" i="7"/>
  <c r="J22" i="7"/>
  <c r="J21" i="7"/>
  <c r="J20" i="7"/>
  <c r="J19" i="7"/>
  <c r="J18" i="7"/>
  <c r="J17" i="7"/>
  <c r="J16" i="7"/>
  <c r="J15" i="7"/>
  <c r="J14" i="7"/>
  <c r="J13" i="7"/>
  <c r="J12" i="7"/>
  <c r="H25" i="7"/>
  <c r="H24" i="7"/>
  <c r="H23" i="7"/>
  <c r="H22" i="7"/>
  <c r="H21" i="7"/>
  <c r="H20" i="7"/>
  <c r="H19" i="7"/>
  <c r="H18" i="7"/>
  <c r="H17" i="7"/>
  <c r="H16" i="7"/>
  <c r="H15" i="7"/>
  <c r="H14" i="7"/>
  <c r="H13" i="7"/>
  <c r="H12" i="7"/>
  <c r="F25" i="7"/>
  <c r="F24" i="7"/>
  <c r="F23" i="7"/>
  <c r="F22" i="7"/>
  <c r="F21" i="7"/>
  <c r="F20" i="7"/>
  <c r="F19" i="7"/>
  <c r="F18" i="7"/>
  <c r="F17" i="7"/>
  <c r="F16" i="7"/>
  <c r="F15" i="7"/>
  <c r="F14" i="7"/>
  <c r="F13" i="7"/>
  <c r="N12" i="7" l="1"/>
  <c r="F26" i="7"/>
  <c r="E26" i="7"/>
  <c r="N24" i="7"/>
  <c r="N23" i="7"/>
  <c r="N22" i="7"/>
  <c r="N21" i="7"/>
  <c r="N20" i="7"/>
  <c r="N19" i="7"/>
  <c r="N18" i="7"/>
  <c r="L109" i="7"/>
  <c r="G109" i="7"/>
  <c r="B109" i="7"/>
  <c r="L108" i="7"/>
  <c r="G108" i="7"/>
  <c r="B108" i="7"/>
  <c r="L103" i="7"/>
  <c r="G103" i="7"/>
  <c r="B103" i="7"/>
  <c r="L102" i="7"/>
  <c r="G102" i="7"/>
  <c r="B102" i="7"/>
  <c r="L97" i="7"/>
  <c r="G97" i="7"/>
  <c r="B97" i="7"/>
  <c r="L96" i="7"/>
  <c r="G96" i="7"/>
  <c r="B96" i="7"/>
  <c r="L91" i="7"/>
  <c r="G91" i="7"/>
  <c r="B91" i="7"/>
  <c r="L90" i="7"/>
  <c r="G90" i="7"/>
  <c r="B90" i="7"/>
  <c r="L85" i="7"/>
  <c r="G85" i="7"/>
  <c r="B85" i="7"/>
  <c r="L84" i="7"/>
  <c r="G84" i="7"/>
  <c r="B84" i="7"/>
  <c r="G76" i="7"/>
  <c r="G75" i="7"/>
  <c r="L70" i="7"/>
  <c r="G70" i="7"/>
  <c r="B70" i="7"/>
  <c r="L69" i="7"/>
  <c r="G69" i="7"/>
  <c r="B69" i="7"/>
  <c r="L64" i="7"/>
  <c r="G64" i="7"/>
  <c r="B64" i="7"/>
  <c r="L63" i="7"/>
  <c r="G63" i="7"/>
  <c r="B63" i="7"/>
  <c r="L58" i="7"/>
  <c r="G58" i="7"/>
  <c r="B58" i="7"/>
  <c r="G57" i="7"/>
  <c r="B57" i="7"/>
  <c r="L26" i="7"/>
  <c r="J26" i="7"/>
  <c r="H26" i="7"/>
  <c r="A30" i="7" l="1"/>
  <c r="N13" i="7"/>
  <c r="N14" i="7"/>
  <c r="N15" i="7"/>
  <c r="N16" i="7"/>
  <c r="N17" i="7"/>
  <c r="N25" i="7"/>
  <c r="L101" i="4"/>
  <c r="G101" i="4"/>
  <c r="B101" i="4"/>
  <c r="L95" i="4"/>
  <c r="G95" i="4"/>
  <c r="B95" i="4"/>
  <c r="L89" i="4"/>
  <c r="G89" i="4"/>
  <c r="B89" i="4"/>
  <c r="G83" i="4"/>
  <c r="B83" i="4"/>
  <c r="L77" i="4"/>
  <c r="B77" i="4"/>
  <c r="L83" i="4"/>
  <c r="G77" i="4"/>
  <c r="F12" i="4"/>
  <c r="E19" i="4"/>
  <c r="G68" i="4" l="1"/>
  <c r="G69" i="4"/>
  <c r="L63" i="4"/>
  <c r="L62" i="4"/>
  <c r="J18" i="4"/>
  <c r="J17" i="4"/>
  <c r="J16" i="4"/>
  <c r="J15" i="4"/>
  <c r="J14" i="4"/>
  <c r="J13" i="4"/>
  <c r="J12" i="4"/>
  <c r="H18" i="4"/>
  <c r="H17" i="4"/>
  <c r="H16" i="4"/>
  <c r="H15" i="4"/>
  <c r="H14" i="4"/>
  <c r="H13" i="4"/>
  <c r="H12" i="4"/>
  <c r="J19" i="4" l="1"/>
  <c r="H19" i="4"/>
  <c r="N12" i="4"/>
  <c r="B18" i="2"/>
  <c r="C18" i="2" s="1"/>
  <c r="B19" i="2"/>
  <c r="C19" i="2" s="1"/>
  <c r="B20" i="2"/>
  <c r="C20" i="2" s="1"/>
  <c r="B21" i="2"/>
  <c r="C21" i="2" s="1"/>
  <c r="B23" i="2"/>
  <c r="C23" i="2" s="1"/>
  <c r="B24" i="2"/>
  <c r="C24" i="2" s="1"/>
  <c r="B25" i="2"/>
  <c r="C25" i="2" s="1"/>
  <c r="B26" i="2"/>
  <c r="C26" i="2" s="1"/>
  <c r="B27" i="2"/>
  <c r="C27" i="2" s="1"/>
  <c r="B28" i="2"/>
  <c r="C28" i="2" s="1"/>
  <c r="B29" i="2"/>
  <c r="C29" i="2" s="1"/>
  <c r="B31" i="2"/>
  <c r="C31" i="2" s="1"/>
  <c r="B32" i="2"/>
  <c r="C32" i="2" s="1"/>
  <c r="B33" i="2"/>
  <c r="C33" i="2" s="1"/>
  <c r="B35" i="2"/>
  <c r="C35" i="2" s="1"/>
  <c r="B36" i="2"/>
  <c r="C36" i="2" s="1"/>
  <c r="B37" i="2"/>
  <c r="C37" i="2" s="1"/>
  <c r="B39" i="2"/>
  <c r="C39" i="2" s="1"/>
  <c r="B40" i="2"/>
  <c r="C40" i="2" s="1"/>
  <c r="A40" i="2"/>
  <c r="A39" i="2"/>
  <c r="A38" i="2"/>
  <c r="A36" i="2"/>
  <c r="A37" i="2"/>
  <c r="A33" i="2"/>
  <c r="A34" i="2"/>
  <c r="A35" i="2"/>
  <c r="A10" i="2"/>
  <c r="A11" i="2"/>
  <c r="A12" i="2"/>
  <c r="A13" i="2"/>
  <c r="A14" i="2"/>
  <c r="A16" i="2"/>
  <c r="A17" i="2"/>
  <c r="A18" i="2"/>
  <c r="A19" i="2"/>
  <c r="A20" i="2"/>
  <c r="A21" i="2"/>
  <c r="A22" i="2"/>
  <c r="A23" i="2"/>
  <c r="A24" i="2"/>
  <c r="A25" i="2"/>
  <c r="A26" i="2"/>
  <c r="A27" i="2"/>
  <c r="A28" i="2"/>
  <c r="A29" i="2"/>
  <c r="A30" i="2"/>
  <c r="A31" i="2"/>
  <c r="A32" i="2"/>
  <c r="A9" i="2"/>
  <c r="L102" i="4"/>
  <c r="G102" i="4"/>
  <c r="B102" i="4"/>
  <c r="L96" i="4"/>
  <c r="B96" i="4"/>
  <c r="L90" i="4"/>
  <c r="G90" i="4"/>
  <c r="B90" i="4"/>
  <c r="L84" i="4"/>
  <c r="G84" i="4"/>
  <c r="B84" i="4"/>
  <c r="L78" i="4"/>
  <c r="G78" i="4"/>
  <c r="B78" i="4"/>
  <c r="G63" i="4"/>
  <c r="G62" i="4"/>
  <c r="B63" i="4"/>
  <c r="B62" i="4"/>
  <c r="L51" i="4"/>
  <c r="L57" i="4"/>
  <c r="L56" i="4"/>
  <c r="G57" i="4"/>
  <c r="G56" i="4"/>
  <c r="B57" i="4"/>
  <c r="B56" i="4"/>
  <c r="G51" i="4"/>
  <c r="G50" i="4"/>
  <c r="B51" i="4"/>
  <c r="B50" i="4"/>
  <c r="L16" i="4"/>
  <c r="F16" i="4"/>
  <c r="L18" i="4"/>
  <c r="F18" i="4"/>
  <c r="L17" i="4"/>
  <c r="F17" i="4"/>
  <c r="L15" i="4"/>
  <c r="F15" i="4"/>
  <c r="L14" i="4"/>
  <c r="F14" i="4"/>
  <c r="L13" i="4"/>
  <c r="F13" i="4"/>
  <c r="L12" i="4"/>
  <c r="F19" i="4" l="1"/>
  <c r="L19" i="4"/>
  <c r="A23" i="4"/>
  <c r="N13" i="4" l="1"/>
  <c r="N15" i="4"/>
  <c r="N14" i="4"/>
  <c r="N17" i="4"/>
  <c r="N16" i="4"/>
  <c r="N18" i="4"/>
</calcChain>
</file>

<file path=xl/sharedStrings.xml><?xml version="1.0" encoding="utf-8"?>
<sst xmlns="http://schemas.openxmlformats.org/spreadsheetml/2006/main" count="680" uniqueCount="590">
  <si>
    <t>Comprensión de las necesidades y expectativas de las partes interesadas</t>
  </si>
  <si>
    <t>5. Liderazgo</t>
  </si>
  <si>
    <t>6. Planificación</t>
  </si>
  <si>
    <t>6.1
6.1.1</t>
  </si>
  <si>
    <t>6.1
6.1.2</t>
  </si>
  <si>
    <t>ISO</t>
  </si>
  <si>
    <t>DESCRIPCIÓN DEL CRITERIO</t>
  </si>
  <si>
    <t>CRITERIO</t>
  </si>
  <si>
    <t xml:space="preserve">EVIDENCIA </t>
  </si>
  <si>
    <t>HALLAZGO</t>
  </si>
  <si>
    <t>CUMPLE</t>
  </si>
  <si>
    <t>AUDITOR</t>
  </si>
  <si>
    <t>Competencia</t>
  </si>
  <si>
    <t>Comunicación</t>
  </si>
  <si>
    <t>7.5
7.5.2</t>
  </si>
  <si>
    <t>Creación y actualización</t>
  </si>
  <si>
    <t>Control de la Información documentada</t>
  </si>
  <si>
    <t>9. Evaluación del desempeño</t>
  </si>
  <si>
    <t>Auditoría Interna</t>
  </si>
  <si>
    <t>Revisión por la dirección
Generalidades</t>
  </si>
  <si>
    <t>10. Mejora</t>
  </si>
  <si>
    <t>No conformidad y acción correctiva</t>
  </si>
  <si>
    <t>Mejora</t>
  </si>
  <si>
    <t>4. Contexto de CIA</t>
  </si>
  <si>
    <t>Roles, responsabilidades y autoridades en CIA</t>
  </si>
  <si>
    <t xml:space="preserve">Planificación y control operacional </t>
  </si>
  <si>
    <t>8. Operación</t>
  </si>
  <si>
    <t>Elaboró:</t>
  </si>
  <si>
    <t>Fecha emisión:</t>
  </si>
  <si>
    <t>Última revisión:</t>
  </si>
  <si>
    <t>Código:</t>
  </si>
  <si>
    <t>Proceso</t>
  </si>
  <si>
    <t>Tipo de Herramienta para análisis</t>
  </si>
  <si>
    <t>Causa Raíz</t>
  </si>
  <si>
    <t>Responsable</t>
  </si>
  <si>
    <t>Tipo de solución</t>
  </si>
  <si>
    <t>Desarrollo de la solución (planificar, hacer, verificar , actuar)</t>
  </si>
  <si>
    <t>Fecha de apertura</t>
  </si>
  <si>
    <t>Fecha compromiso de cierre (planificado)</t>
  </si>
  <si>
    <t>Fecha de cierre (real)</t>
  </si>
  <si>
    <t>Seguimiento( colocar como va desarrollándose toda la solución)</t>
  </si>
  <si>
    <t>Estatus de la No conformidad</t>
  </si>
  <si>
    <t>Eficacia de la acción</t>
  </si>
  <si>
    <t xml:space="preserve">Descripción de la eficacia </t>
  </si>
  <si>
    <t>Carátula Auditoria Interna</t>
  </si>
  <si>
    <t>Auditoría:</t>
  </si>
  <si>
    <t>Fecha de auditoría:</t>
  </si>
  <si>
    <t>Al:</t>
  </si>
  <si>
    <t>Lugar:</t>
  </si>
  <si>
    <t>Dueños de Proceso</t>
  </si>
  <si>
    <t>Nombre</t>
  </si>
  <si>
    <t xml:space="preserve">Equipo Auditor </t>
  </si>
  <si>
    <t>Iniciales</t>
  </si>
  <si>
    <t>Gestión y administración de cobranza especializada INFONAVIT</t>
  </si>
  <si>
    <t>Gestión Domiciliaria</t>
  </si>
  <si>
    <t>Sistemas</t>
  </si>
  <si>
    <t>AUDITOR LÍDER</t>
  </si>
  <si>
    <t>OBSERVADOR</t>
  </si>
  <si>
    <t>Rafael Fernando Mendoza Loza</t>
  </si>
  <si>
    <t>Brenda Edith Guzmán Gálvez</t>
  </si>
  <si>
    <t>Claudia Elena Mendoza Lara</t>
  </si>
  <si>
    <t>Investigación de crédito</t>
  </si>
  <si>
    <t>Resultados</t>
  </si>
  <si>
    <t>Lista de Verificación</t>
  </si>
  <si>
    <t>No.</t>
  </si>
  <si>
    <t>Rubro</t>
  </si>
  <si>
    <t xml:space="preserve">Contexto de la organización </t>
  </si>
  <si>
    <t xml:space="preserve">Liderazgo </t>
  </si>
  <si>
    <t xml:space="preserve">Planificación </t>
  </si>
  <si>
    <t xml:space="preserve">Operación </t>
  </si>
  <si>
    <t xml:space="preserve">Evaluación del desempeño </t>
  </si>
  <si>
    <t>Criterios</t>
  </si>
  <si>
    <t>Conforme</t>
  </si>
  <si>
    <t xml:space="preserve">Observaciones </t>
  </si>
  <si>
    <t>No Conformidades</t>
  </si>
  <si>
    <t>Porcentaje de cumplimento</t>
  </si>
  <si>
    <t xml:space="preserve">Conclusiones generales </t>
  </si>
  <si>
    <t>Oportunidades de Mejora</t>
  </si>
  <si>
    <t>Andrea Sánchez Maturano / José Aguilar Reyes / León Mauricio Enríquez Cazares</t>
  </si>
  <si>
    <t>Firmas de Conformidad Dueños de Proceso</t>
  </si>
  <si>
    <t xml:space="preserve">Firmas de Conformidad Equipo Auditor </t>
  </si>
  <si>
    <t>Porcentaje de Cumplimiento Total</t>
  </si>
  <si>
    <t>Plan de Acción</t>
  </si>
  <si>
    <t>Hallazgo</t>
  </si>
  <si>
    <t>Dirección</t>
  </si>
  <si>
    <t>C.P. Javier Mendoza / Lic. Irais Mendoza</t>
  </si>
  <si>
    <t>Descripción del hallazgo</t>
  </si>
  <si>
    <t>Calidad</t>
  </si>
  <si>
    <t>Marlene Avilés Hernández</t>
  </si>
  <si>
    <t>GAD</t>
  </si>
  <si>
    <t>FOR GSI 048</t>
  </si>
  <si>
    <t>Determinación del alcance del SGSI</t>
  </si>
  <si>
    <t>SGSI</t>
  </si>
  <si>
    <t xml:space="preserve">5.2
</t>
  </si>
  <si>
    <t>Acciones para tratar los riesgos y oportunidades</t>
  </si>
  <si>
    <t xml:space="preserve">Apreciación de riesgos de seguridad de la información </t>
  </si>
  <si>
    <t>6.1
6.1.3</t>
  </si>
  <si>
    <t xml:space="preserve">Tratamiento de los riesgos de seguridad de la información </t>
  </si>
  <si>
    <t xml:space="preserve">Objetivos de seguridad de la información y su planificación </t>
  </si>
  <si>
    <t>7. Soporte</t>
  </si>
  <si>
    <t>Recursos</t>
  </si>
  <si>
    <t xml:space="preserve">Concienciación </t>
  </si>
  <si>
    <t>7.5  
7.5.1</t>
  </si>
  <si>
    <t>7.5
7.5.3</t>
  </si>
  <si>
    <t>Soporte</t>
  </si>
  <si>
    <t>Total</t>
  </si>
  <si>
    <t>5.1.1</t>
  </si>
  <si>
    <t>5.1.2</t>
  </si>
  <si>
    <t>6.1.1</t>
  </si>
  <si>
    <t>6.1.2</t>
  </si>
  <si>
    <t>6.1.3</t>
  </si>
  <si>
    <t>6.1.4</t>
  </si>
  <si>
    <t>6.1.5</t>
  </si>
  <si>
    <t>6.2.1</t>
  </si>
  <si>
    <t>6.2.2</t>
  </si>
  <si>
    <t>7.1.1</t>
  </si>
  <si>
    <t>7.1.2</t>
  </si>
  <si>
    <t>7.2.1</t>
  </si>
  <si>
    <t>7.2.2</t>
  </si>
  <si>
    <t>7.2.3</t>
  </si>
  <si>
    <t>7.3.1</t>
  </si>
  <si>
    <t>8.1.1</t>
  </si>
  <si>
    <t>8.1.2</t>
  </si>
  <si>
    <t>8.1.3</t>
  </si>
  <si>
    <t>8.1.4</t>
  </si>
  <si>
    <t>8.2.1</t>
  </si>
  <si>
    <t>8.2.2</t>
  </si>
  <si>
    <t>8.2.3</t>
  </si>
  <si>
    <t>8.3.1</t>
  </si>
  <si>
    <t>8.3.2</t>
  </si>
  <si>
    <t>9.1.1</t>
  </si>
  <si>
    <t>9.1.2</t>
  </si>
  <si>
    <t>9.2.1</t>
  </si>
  <si>
    <t>9.2.3</t>
  </si>
  <si>
    <t>9.2.4</t>
  </si>
  <si>
    <t>9.2.5</t>
  </si>
  <si>
    <t>9.2.6</t>
  </si>
  <si>
    <t>9.3.1</t>
  </si>
  <si>
    <t>9.4.1</t>
  </si>
  <si>
    <t>9.4.2</t>
  </si>
  <si>
    <t>9.4.3</t>
  </si>
  <si>
    <t>9.4.4</t>
  </si>
  <si>
    <t>9.4.5</t>
  </si>
  <si>
    <t>10.1.1</t>
  </si>
  <si>
    <t>10.1.2</t>
  </si>
  <si>
    <t>11.1.1</t>
  </si>
  <si>
    <t>11.1.2</t>
  </si>
  <si>
    <t>11.1.3</t>
  </si>
  <si>
    <t>11.1.4</t>
  </si>
  <si>
    <t>11.1.5</t>
  </si>
  <si>
    <t>11.1.6</t>
  </si>
  <si>
    <t>11.2.1</t>
  </si>
  <si>
    <t>11.2.2</t>
  </si>
  <si>
    <t>11.2.3</t>
  </si>
  <si>
    <t>11.2.4</t>
  </si>
  <si>
    <t>11.2.5</t>
  </si>
  <si>
    <t>11.2.6</t>
  </si>
  <si>
    <t>11.2.7</t>
  </si>
  <si>
    <t>11.2.8</t>
  </si>
  <si>
    <t>11.2.9</t>
  </si>
  <si>
    <t>12.1.1</t>
  </si>
  <si>
    <t>12.1.2</t>
  </si>
  <si>
    <t>12.1.3</t>
  </si>
  <si>
    <t>12.1.4</t>
  </si>
  <si>
    <t>12.2.1</t>
  </si>
  <si>
    <t>12.3.1</t>
  </si>
  <si>
    <t>12.4.1</t>
  </si>
  <si>
    <t>12.4.2</t>
  </si>
  <si>
    <t>12.4.3</t>
  </si>
  <si>
    <t>12.4.4</t>
  </si>
  <si>
    <t>12.5.1</t>
  </si>
  <si>
    <t>12.6.1</t>
  </si>
  <si>
    <t>12.6.2</t>
  </si>
  <si>
    <t>12.7.1</t>
  </si>
  <si>
    <t>13.1.1</t>
  </si>
  <si>
    <t>13.1.2</t>
  </si>
  <si>
    <t>13.1.3</t>
  </si>
  <si>
    <t>13.2.1</t>
  </si>
  <si>
    <t>13.2.2</t>
  </si>
  <si>
    <t>13.2.3</t>
  </si>
  <si>
    <t>14.1.1</t>
  </si>
  <si>
    <t>14.1.2</t>
  </si>
  <si>
    <t>14.1.3</t>
  </si>
  <si>
    <t>14.2.1</t>
  </si>
  <si>
    <t>14.2.2</t>
  </si>
  <si>
    <t>14.2.3</t>
  </si>
  <si>
    <t>14.2.4</t>
  </si>
  <si>
    <t>14.2.5</t>
  </si>
  <si>
    <t>14.2.6</t>
  </si>
  <si>
    <t>14.2.7</t>
  </si>
  <si>
    <t>14.2.8</t>
  </si>
  <si>
    <t>14.2.9</t>
  </si>
  <si>
    <t>14.3.1</t>
  </si>
  <si>
    <t>15.1.1</t>
  </si>
  <si>
    <t>15.1.2</t>
  </si>
  <si>
    <t>15.1.3</t>
  </si>
  <si>
    <t>15.2.1</t>
  </si>
  <si>
    <t>15.2.2</t>
  </si>
  <si>
    <t>16.1.1</t>
  </si>
  <si>
    <t>16.1.2</t>
  </si>
  <si>
    <t>16.1.3</t>
  </si>
  <si>
    <t>16.1.4</t>
  </si>
  <si>
    <t>16.1.5</t>
  </si>
  <si>
    <t>16.1.6</t>
  </si>
  <si>
    <t>16.1.7</t>
  </si>
  <si>
    <t>17.1.1</t>
  </si>
  <si>
    <t>17.1.2</t>
  </si>
  <si>
    <t>17.1.3</t>
  </si>
  <si>
    <t>17.2.1</t>
  </si>
  <si>
    <t>18.1.1</t>
  </si>
  <si>
    <t>18.1.2</t>
  </si>
  <si>
    <t>18.1.3</t>
  </si>
  <si>
    <t>18.1.4</t>
  </si>
  <si>
    <t>18.1.5</t>
  </si>
  <si>
    <t>18.2.1</t>
  </si>
  <si>
    <t>18.2.2</t>
  </si>
  <si>
    <t>18.2.3</t>
  </si>
  <si>
    <t>Organización de la SI</t>
  </si>
  <si>
    <t>Políticas de la SI</t>
  </si>
  <si>
    <t>Seguridad relativa a los RRHH</t>
  </si>
  <si>
    <t xml:space="preserve">Gestión de Activos </t>
  </si>
  <si>
    <t xml:space="preserve">Control de acceso </t>
  </si>
  <si>
    <t xml:space="preserve">Criptografía </t>
  </si>
  <si>
    <t xml:space="preserve">Seguridad física y del entorno </t>
  </si>
  <si>
    <t xml:space="preserve">Seguridad de las operaciones </t>
  </si>
  <si>
    <t xml:space="preserve">Seguridad de las comunicaciones </t>
  </si>
  <si>
    <t xml:space="preserve">Adquisición, desarrollo y mtto </t>
  </si>
  <si>
    <t xml:space="preserve">Relación de proveedores </t>
  </si>
  <si>
    <t>Gestión de incidentes se SI</t>
  </si>
  <si>
    <t xml:space="preserve">Continudad del negocio </t>
  </si>
  <si>
    <t xml:space="preserve">Cumplimiento </t>
  </si>
  <si>
    <t>Cumplimiento</t>
  </si>
  <si>
    <t xml:space="preserve">Observación </t>
  </si>
  <si>
    <t>No Aplica</t>
  </si>
  <si>
    <t>No Cumplimiento</t>
  </si>
  <si>
    <t>Liderazgo y compromiso</t>
  </si>
  <si>
    <t>Política</t>
  </si>
  <si>
    <t>Información documentada</t>
  </si>
  <si>
    <t xml:space="preserve">La información documentada requerida por el SGSI y por la norma ISO/IEC 27001:2013 se debe controlar para asegurarse de que: a) esté disponible y preparada para su uso, dónde y cuando se necesite, b) este protegida adecuadamente. Para el control de la información documentada, la organización debe tratar las siguientes actividades, según sea aplicable: c) distribución, acceso, recuperación y uso, d) almacenamiento y preservación, incluida la preservación de la legibilidad, e) control de cambios, f) retención y disposición. </t>
  </si>
  <si>
    <t>Seguimiento, medición, análisis y evaluación</t>
  </si>
  <si>
    <t xml:space="preserve">CIA debe de mejorar de manera continua la idoneidad, adecuación y eficacia del SGSI. </t>
  </si>
  <si>
    <t>Lista de Controles</t>
  </si>
  <si>
    <t>5. Políticas de seguridad de la información</t>
  </si>
  <si>
    <t xml:space="preserve">5.1 Directrices de gestión de la seguridad de la información </t>
  </si>
  <si>
    <t xml:space="preserve">Políticas para la seguridad de la información </t>
  </si>
  <si>
    <t>DESCRIPCIÓN DEL CONTROL</t>
  </si>
  <si>
    <t xml:space="preserve">Revisión de las políticas para la seguridad de la información </t>
  </si>
  <si>
    <t xml:space="preserve">6. Organización de la seguridad de la información </t>
  </si>
  <si>
    <t>6.1 Organización interna</t>
  </si>
  <si>
    <t>Segregación de tareas</t>
  </si>
  <si>
    <t>Contacto con las autoridades</t>
  </si>
  <si>
    <t>Contacto con grupos de interés especial</t>
  </si>
  <si>
    <t>Seguridad de la información en la gestión de proyectos</t>
  </si>
  <si>
    <t>6.2 Los dispositivos móviles y el teletrabajo</t>
  </si>
  <si>
    <t xml:space="preserve">Política de dispositivos móviles </t>
  </si>
  <si>
    <t>Teletrabajo</t>
  </si>
  <si>
    <t xml:space="preserve">7. Seguridad relativa a los recursos humanos </t>
  </si>
  <si>
    <t>7.1 Antes de empleo</t>
  </si>
  <si>
    <t>Investigación de antecedentes</t>
  </si>
  <si>
    <t>Términos y condiciones del empleo</t>
  </si>
  <si>
    <t>7.2 Durante el empleo</t>
  </si>
  <si>
    <t xml:space="preserve">Responsabilidades de gestión </t>
  </si>
  <si>
    <t xml:space="preserve">Concienciación, educación y capacitación en seguridad de la información </t>
  </si>
  <si>
    <t>Proceso disciplinario</t>
  </si>
  <si>
    <t>7.3 Finalización del empleo o cambio en el puesto de trabajo</t>
  </si>
  <si>
    <t>Responsabilidades ante la finalización o cambio</t>
  </si>
  <si>
    <t xml:space="preserve">8. Gestión de activos </t>
  </si>
  <si>
    <t>8.1 Responsabilidad sobre los activos</t>
  </si>
  <si>
    <t xml:space="preserve">Inventario de activos </t>
  </si>
  <si>
    <t>Los activos asociados a la información y a los recursos para el tratamiento de la información deben estar claramente identificados y debe elaborarse y mantenerse un inventario.</t>
  </si>
  <si>
    <t>Propiedades de los activos</t>
  </si>
  <si>
    <t>Uso aceptable de los activos</t>
  </si>
  <si>
    <t>Devolución de activos</t>
  </si>
  <si>
    <t xml:space="preserve">8.2 Clasificación de la información </t>
  </si>
  <si>
    <t xml:space="preserve">Clasificación de la información </t>
  </si>
  <si>
    <t xml:space="preserve">Etiquetado de la información </t>
  </si>
  <si>
    <t>8.3 Manipulación de los soportes</t>
  </si>
  <si>
    <t xml:space="preserve">Gestión de soportes extraíbles </t>
  </si>
  <si>
    <t>Eliminación de soportes</t>
  </si>
  <si>
    <t>8.3.3</t>
  </si>
  <si>
    <t>Soportes físicos en tránsito</t>
  </si>
  <si>
    <t>9. Control de acceso</t>
  </si>
  <si>
    <t>9.1 Requisitos de negocio para el control de accesos</t>
  </si>
  <si>
    <t>Política de control de acceso</t>
  </si>
  <si>
    <t>Acceso a las redes y a los servicios de red</t>
  </si>
  <si>
    <t>9.2 Gestión de acceso de usuario</t>
  </si>
  <si>
    <t>9.2.2</t>
  </si>
  <si>
    <t>Provisión de acceso de usuario</t>
  </si>
  <si>
    <t>Gestión de privilegios de acceso</t>
  </si>
  <si>
    <t>Gestión de la información secreta de autenticación de los usuarios</t>
  </si>
  <si>
    <t>Revisión de los derechos de acceso de usuario</t>
  </si>
  <si>
    <t>Retirada o reasignación de los derechos de acceso</t>
  </si>
  <si>
    <t>9.3 Responsabilidad del usuario</t>
  </si>
  <si>
    <t>Uso de la información secreta de autenticación</t>
  </si>
  <si>
    <t>9.4 Control de acceso a sistemas y aplicaciones</t>
  </si>
  <si>
    <t xml:space="preserve">Restricción del acceso a la información </t>
  </si>
  <si>
    <t xml:space="preserve">Procedimientos seguros de inicio de sesión </t>
  </si>
  <si>
    <t>Sistema de gestión de contraseñas</t>
  </si>
  <si>
    <t>Uso de utilidades con privilegios del sistema</t>
  </si>
  <si>
    <t>Control de acceso al código fuente de los programas</t>
  </si>
  <si>
    <t xml:space="preserve">10. Criptografía </t>
  </si>
  <si>
    <t>10.1 Controles criptográficos</t>
  </si>
  <si>
    <t>Política de uso de los controles criptográficos</t>
  </si>
  <si>
    <t>Gestión de claves</t>
  </si>
  <si>
    <t>11. Seguridad física y del entorno</t>
  </si>
  <si>
    <t>11.1 Áreas seguras</t>
  </si>
  <si>
    <t>Perímetro de seguridad física</t>
  </si>
  <si>
    <t>Controles físicos de entrada</t>
  </si>
  <si>
    <t>Seguridad de oficinas, despachos y recursos</t>
  </si>
  <si>
    <t xml:space="preserve">Protección contra las amenazas externas y ambientales </t>
  </si>
  <si>
    <t>El trabajo en áreas seguras</t>
  </si>
  <si>
    <t>Áreas de carga y descarga</t>
  </si>
  <si>
    <t>11.2 Seguridad de los equipos</t>
  </si>
  <si>
    <t>Emplazamiento y protección de equipos</t>
  </si>
  <si>
    <t>Instalaciones de suministro</t>
  </si>
  <si>
    <t>Seguridad del cableado</t>
  </si>
  <si>
    <t>Mantenimiento de los equipos</t>
  </si>
  <si>
    <t>Retirada de materiales propiedad de la empresa</t>
  </si>
  <si>
    <t>Seguridad de los equipos fuera de las instalaciones</t>
  </si>
  <si>
    <t>Reutilización o eliminación segura de equipos</t>
  </si>
  <si>
    <t>Equipo de usuario desatendido</t>
  </si>
  <si>
    <t>12. Seguridad de las operaciones</t>
  </si>
  <si>
    <t>12.1 Procedimientos y responsabilidades operacionales</t>
  </si>
  <si>
    <t xml:space="preserve">Documentos de procedimientos de la operación </t>
  </si>
  <si>
    <t>Gestión de cambios</t>
  </si>
  <si>
    <t>Gestión de capacidades</t>
  </si>
  <si>
    <t xml:space="preserve">Separación de los recursos de desarrollo, prueba y operación </t>
  </si>
  <si>
    <t>12.2 Protección contra el software malicioso (malware)</t>
  </si>
  <si>
    <t>Controles contra el código malicioso</t>
  </si>
  <si>
    <t>12.3 Copias de seguridad</t>
  </si>
  <si>
    <t>Copias de seguridad de la información</t>
  </si>
  <si>
    <t xml:space="preserve">12.4 Registros y supervisión </t>
  </si>
  <si>
    <t>Registro de eventos</t>
  </si>
  <si>
    <t>Protección de la información de registro</t>
  </si>
  <si>
    <t xml:space="preserve">Registros de administración y operación </t>
  </si>
  <si>
    <t>Sincronización del reloj</t>
  </si>
  <si>
    <t xml:space="preserve">12.5 Control de software en explotación </t>
  </si>
  <si>
    <t xml:space="preserve">Instalación del software en explotación </t>
  </si>
  <si>
    <t>12.6 Gestión de la vulnerabilidad técnica</t>
  </si>
  <si>
    <t>Gestión de las vulnerabilidades técnicas</t>
  </si>
  <si>
    <t>Restricción en la instalación de software</t>
  </si>
  <si>
    <t xml:space="preserve">12.7 Consideraciones sobre la auditoria de sistemas de información </t>
  </si>
  <si>
    <t>13. Seguridad de las comunicaciones</t>
  </si>
  <si>
    <t>13.1 Gestión de la seguridad de redes</t>
  </si>
  <si>
    <t>Controles de red</t>
  </si>
  <si>
    <t>Seguridad de los servicios de red</t>
  </si>
  <si>
    <t>Segregación en redes</t>
  </si>
  <si>
    <t xml:space="preserve">13.2 Intercambio de información </t>
  </si>
  <si>
    <t xml:space="preserve">Políticas y procedimientos de intercambio de información </t>
  </si>
  <si>
    <t>Acuerdos de intercambio de información</t>
  </si>
  <si>
    <t>Acuerdos de confidencialidad o no revelación</t>
  </si>
  <si>
    <t>14. Adquisición, desarrollo y mantenimiento de los sistemas de información</t>
  </si>
  <si>
    <t>14.1 Requisitos de seguridad en sistemas de la información</t>
  </si>
  <si>
    <t>Asegurar los servicios de aplicaciones en redes públicas</t>
  </si>
  <si>
    <t>Protección de las transacciones de servicios de aplicaciones</t>
  </si>
  <si>
    <t>14.2 Seguridad en el desarrollo y en los procesos de soporte</t>
  </si>
  <si>
    <t>Política de desarrollo seguro</t>
  </si>
  <si>
    <t>Procedimiento de control de cambios en sistemas</t>
  </si>
  <si>
    <t>Revisión técnica de las aplicaciones tras efectuar cambios en el sistema operativo</t>
  </si>
  <si>
    <t>Restricciones a los cambios en los paquetes de software</t>
  </si>
  <si>
    <t>Entorno de desarrollo seguro</t>
  </si>
  <si>
    <t>Externalización del desarrollo de software</t>
  </si>
  <si>
    <t>Pruebas funcionales de seguridad de sistemas</t>
  </si>
  <si>
    <t>Pruebas de aceptación de sistemas</t>
  </si>
  <si>
    <t>14.3 Datos de prueba</t>
  </si>
  <si>
    <t>Protección de los datos de prueba</t>
  </si>
  <si>
    <t>15. Relación con proveedores</t>
  </si>
  <si>
    <t>15.1 Seguridad en las relaciones con proveedores</t>
  </si>
  <si>
    <t>Política de seguridad de la información en las relaciones con los proveedores</t>
  </si>
  <si>
    <t>Requisitos de seguridad en contratos con terceros</t>
  </si>
  <si>
    <t>Cadena de suministro de tecnología de la información y de las comunicaciones</t>
  </si>
  <si>
    <t>15.2 Gestión de la provisión de servicios del proveedor</t>
  </si>
  <si>
    <t>Control y revisión de la provisión de servicios del proveedor</t>
  </si>
  <si>
    <t>Gestión de cambios en la provisión del servicio del proveedor</t>
  </si>
  <si>
    <t xml:space="preserve">16. Gestión de incidentes de seguridad de la información </t>
  </si>
  <si>
    <t>16.1 Gestión de incidentes de seguridad de la información y mejoras</t>
  </si>
  <si>
    <t>Responsabilidades y procedimientos</t>
  </si>
  <si>
    <t>Notificación de los eventos de seguridad de la información</t>
  </si>
  <si>
    <t>Notificación de puntos débiles de la seguridad</t>
  </si>
  <si>
    <t>Evaluación y decisión sobre los eventos de seguridad de la información</t>
  </si>
  <si>
    <t>Respuesta a incidentes de seguridad de la información</t>
  </si>
  <si>
    <t xml:space="preserve">Aprendizaje de los incidentes de seguridad de la información </t>
  </si>
  <si>
    <t xml:space="preserve">17.1 Continuidad de la seguridad de la información </t>
  </si>
  <si>
    <t xml:space="preserve">Planificación de la continuidad de la seguridad de la información </t>
  </si>
  <si>
    <t>17.2 Redundancias</t>
  </si>
  <si>
    <t xml:space="preserve">Disponibilidad de los recursos de tratamiento de la información </t>
  </si>
  <si>
    <t>18. Cumplimiento</t>
  </si>
  <si>
    <t>18.1 Cumplimiento de los requisitos legales y contractuales</t>
  </si>
  <si>
    <t xml:space="preserve">Identificación de la legislación aplicable y de los requisitos contractuales </t>
  </si>
  <si>
    <t>Derechos de propiedad intelectual (DPI)</t>
  </si>
  <si>
    <t>Protección de los registros de la organización</t>
  </si>
  <si>
    <t>Protección y privacidad de la información de carácter personal</t>
  </si>
  <si>
    <t>Regulación de los controles criptográficos</t>
  </si>
  <si>
    <t xml:space="preserve">18.2 Revisiones de la seguridad de la información </t>
  </si>
  <si>
    <t>Revisión independiente de la seguridad de la información</t>
  </si>
  <si>
    <t xml:space="preserve">Cumplimiento de las políticas y normas de seguridad </t>
  </si>
  <si>
    <t>Comprobación del cumplimiento técnico</t>
  </si>
  <si>
    <t xml:space="preserve">Roles y responsabilidades en seguridad de la información </t>
  </si>
  <si>
    <t>Manipulado de la información</t>
  </si>
  <si>
    <t>Mensajería Electrónica</t>
  </si>
  <si>
    <t xml:space="preserve">Análisis de requisitos y especificaciones de seguridad de la información </t>
  </si>
  <si>
    <t>Principios de ingeniería de sistemas seguros</t>
  </si>
  <si>
    <t xml:space="preserve">Recopilación de evidencias </t>
  </si>
  <si>
    <t>17. Aspectos de seguridad de la información para la gestión de la continuidad del negocio</t>
  </si>
  <si>
    <t>Implementar la continuidad de la seguridad de la información</t>
  </si>
  <si>
    <t xml:space="preserve">Verificación, revisión y evaluación de la continuidad de la seguridad de la información </t>
  </si>
  <si>
    <t>Marzo 2017</t>
  </si>
  <si>
    <t>Luis Bautista Reyes</t>
  </si>
  <si>
    <t>Patricia Ortiz Durán</t>
  </si>
  <si>
    <t>Procedimiento de tratamiento de riesgos</t>
  </si>
  <si>
    <t>Políticas generales</t>
  </si>
  <si>
    <t xml:space="preserve">indicadores, riesgo residual, </t>
  </si>
  <si>
    <t>programa de auditorías, auditoría mayo 2017, procedimiento de auditorías internas</t>
  </si>
  <si>
    <t>programa de revisión por dirección, minuta de revisión de todo el 2018</t>
  </si>
  <si>
    <t xml:space="preserve">plan de tratamiento </t>
  </si>
  <si>
    <t>plan de tratamiento</t>
  </si>
  <si>
    <t>Comprensión de la Organización  y su contexto</t>
  </si>
  <si>
    <t xml:space="preserve">Debemos determinar las cuestiones externas e internas que son pertinentes para su propósito y su dirección estratégica y que afectan a su capacidad para lograr los resultados previstos de su SGSI. </t>
  </si>
  <si>
    <t>Debemos determinar los límites y la aplicabilidad del SGSI para establecer su alcance. Debe considerar: a) las cuestiones externas e internas indicadas en el 4.1, b) los requisitos referidos en el apartado 4.2, c) las interfaces y dependencias entre las actividades realizadas por CIA y las que llevan a cabo por otras organizaciones.</t>
  </si>
  <si>
    <t>Debemos establecer, implementar, mantener y mejorar continuamente su SGSI, de acuerdo con los requisitos de la norma internacional ISO/IEC 27001:2013</t>
  </si>
  <si>
    <t>La alta dirección debe demostrar liderazgo y compromiso con respecto al SGSI, a) asegurando que se establecen la política y los objetivos de SI y que estos sean compatibles con la dirección estratégica de la empresa, b) asegurando la integración de los requisitos del SGSI en los procesos de la organización, c) asegurando que los recursos necesarios para el SGSI estén disponibles, d) comunicando la importancia de una gestión de la SI eficaz y conforme con los requisitos del SGSI, e) asegurando que el SGSI consigue los resultados previstos, f) dirigiendo y apoyando a las personas, para contribuir a la eficacia del SGSI, g) promoviendo la mejora continua, y h) apoyando otros roles pertinentes de la dirección, para demostrar su liderazgo aplicado a sus áreas de responsabilidad.</t>
  </si>
  <si>
    <t xml:space="preserve">La alta dirección debe establecer una política de SI que: a) sea adecuada al propósito de la Organización, b) incluya objetivos de SI o proporcione un marco de referencia para el establecimiento de los objetivos de SI, c) incluya el compromiso de cumplir con los requisitos aplicables, e d) incluya el compromiso de mejora continua del SGSI. La política de SI debe: e) estar disponible como información documentada, f) comunicarse dentro de la organización y g) estar disponible para las partes interesadas, según sea apropiado.  </t>
  </si>
  <si>
    <t>La alta dirección debe asegurarse de que las responsabilidades y autoridades para los roles pertinentes a la SI se asignen y comuniquen dentro de la Organización. La alta dirección debe asignar la responsabilidad y autoridad para: a) asegurarse de que el SGSI sea conforme a la norma ISO/IEC 27001, e b) informar a la alta dirección sobre el comportamiento del SGSI.</t>
  </si>
  <si>
    <t xml:space="preserve">Debemos definir y aplicar un proceso de apreciación de riesgos de SI que: a) establezca y mantenga criterios sobre riesgos de SI incluyendo: los criterios de aceptación de riesgo, y los criterios para llevar a cabo las apreciaciones de dichos riesgos, b) asegure que las sucesivas apreciaciones de los riesgos de SI generan resultados consistentes, válidos y comparables, c) identifique los riesgos de SI: llevando a cabo el proceso de apreciación de riesgos de SI para identificar los riesgos asociados a la pérdida de confidencialidad, integridad y disponibilidad de la información en el alcance del SGSI, identificando a los dueños de los riesgos, d) analice los riesgos de SI: valorando las posibles consecuencias que resultarían si los riesgos identificados en este punto llegasen a materializarse, valorando de forma realista la probabilidad de ocurrencia de los riesgos identificados, determinando los niveles de riesgo, e) evalúe los riesgos de SI: comparando los resultados del análisis de riesgos con los criterios de riesgo establecidos, priorizando el tratamiento de los riesgos analizados. </t>
  </si>
  <si>
    <t>Debemos determinar los riesgos y oportunidades que son necesarios tratar con el fin de: a) asegurar el SGSI pueda conseguir sus resultados previstos, b) prevenir o reducir efectos indeseados, y c) lograr la mejora. La Organización debe planificar: d) las acciones para tratar estos riesgos y oportunidades, y e) la manera de: integrar e implementar las acciones en los procesos del SGSI y evaluar la eficacia de estas acciones.  Considerando las cuestiones referidas al contexto de la Organización 4.1 y las partes interesadas 4.2</t>
  </si>
  <si>
    <t xml:space="preserve">Debemos definir y efectuar un proceso de tratamiento de riesgos de SI para: a) seleccionar las opciones adecuadas de tratamiento de riesgos de SI teniendo en cuanta los resultados de la apreciación de riesgos, b) determinar todos los controles que sean necesarios para implementar la(s) opción(es) elegida(s) de tratamiento de riesgos de SI, c) comparar los controles determinados en este punto con los del anexo A y comprobar que no se han omitido controles necesarios, d) elaborar una "Declaración de Aplicabilidad" que contenga los controles necesarios y la justificación de las inclusiones, estén implementadas o no,  la justificación de las exclusiones de los controles del anexo A, e) formular un plan de tratamiento de riesgos de SI, y f) obtener la aprobación del plan de tratamiento de riesgos de la SI y la aceptación de los riesgos residuales de SI por parte de los dueños de los riesgos. </t>
  </si>
  <si>
    <t xml:space="preserve">Debemos establecer los objetivos de SI en las funciones y niveles pertinentes. Los objetivos de SI deben: a) ser coherentes con la política de SI, b) ser medibles (si es posible), c) tener en cuenta los requisitos de SI aplicables y los resultados de la apreciación y del tratamiento de los riesgos, d) ser comunicados, y e) ser actualizados, según sea apropiado. La Organización debe determinar: f) lo que se va a hacer, g) qué recursos se requerirán, h) quién será responsable, i) cuándo se finalizará, y j) cómo se evaluarán los resultados. </t>
  </si>
  <si>
    <t>Debemos determinar y proporcionar los recursos necesarios para el establecimiento, implementación, mantenimiento y mejora continua del SGSI.</t>
  </si>
  <si>
    <t>Debemos: a) determinar la competencia necesaria de las personas que realizan, bajo su control, un trabajo que afecta su desempeño en SI, b) asegurarse de que estas personas sean competentes, basándose en la educación, formación o experiencia adecuadas, c) cuando sea aplicable, poner en marcha acciones para adquirir la competencia necesaria y evaluar la eficacia de las acciones llevadas a cabo, y d) conservar la información documentada apropiada, como evidencia de la competencia.</t>
  </si>
  <si>
    <t xml:space="preserve">Debemos determinar la necesidad de comunicaciones internas y externas pertinentes al SGSI, que incluyan: a) el contenido de la comunicación, b) cuándo comunicar, c) a quién comunicar, d) quién debe comunicar, e) los procesos por los que debe efectuarse la comunicación. </t>
  </si>
  <si>
    <t>Al crear y actualizar la información documentada, debemos asegurarse, en la manera que corresponda: a) la identificación y descripción, b) el formato y sus medios de soporte, c) la revisión y aprobación con respecto a la idoneidad y adecuación.</t>
  </si>
  <si>
    <t xml:space="preserve">Debemos planificar, implementar y controlar los procesos necesarios para cumplir los requisitos para cumplir los requisitos de SI y para implementar las acciones determinadas en el apartado 6.1. la Organización debe implementar también planes para alcanzar los objetivos de SI determinados en el apartado 6.2. En la medida necesaria la Organización debe mantener información documentada, para tener la confianza de que los procesos se han llevado a cabo según lo planificado. Debemos controlar los cambios planificados y revisar las consecuencias de los cambios no previstos, llevando a cabo acciones para mitigar los efectos adversos, cuando sea necesario. Debemos garantizar que los procesos contratados externamente estén controlados. </t>
  </si>
  <si>
    <t xml:space="preserve">Debemos implementar el plan de tratamiento de riesgos de SI. y conservar información documentada de los resultados del tratamiento de los riesgos de SI. </t>
  </si>
  <si>
    <t xml:space="preserve">Debemos determinar: a) a qué es necesario hacer seguimiento y qué es necesario medir, incluyendo procesos y la eficacia del SGSI, b) los métodos de seguimiento, medición, análisis y evaluación, según sea aplicable, para garantizar resultados válidos, c) cuándo se deben llevar a cabo el seguimiento y la medición, d) quién debe hacer el seguimiento y la medición, e) cuándo se deben analizar y evaluar los resultados de seguimiento y la medición, f) quién debe analizar y evaluar esos resultados. </t>
  </si>
  <si>
    <t xml:space="preserve">Debemos llevar a cabo auditorías internas a intervalos planificados, para proporcionar información acerca de si el SGSI: a) cumple con los requisitos propios de la Organización para su SGSI, los requisitos de la norma ISO/IEC 27001:2013, b) está implementando y mantenido de manera eficaz. Debemos: c) planificar, establecer, implementar y mantener uno o varios programas de auditoría que incluyan la frecuencia, los métodos, las responsabilidades, los requisitos de planificación, y la elaboración de informes. Los programas de auditoria deben tener en cuenta la importancia de los procesos involucrados y los resultados de las auditorias previas, d) para cada auditoría, definir sus criterios y su alcance, e) seleccionar los auditores y llevar a cabo auditorias para asegurarse de la objetividad y la imparcialidad del proceso de auditoria, f) asegurarse de que se informa a la dirección pertinente de los resultados de las auditorías, y g) conservar información documentada como evidencia de la implementación del programa de auditoria y de los resultados de ésta. </t>
  </si>
  <si>
    <t xml:space="preserve">La alta dirección debe revisar el SGSI de la Organización a intervalos planificados para asegurarse de su conveniencia, adecuación y  eficacia continuas. La revisión por la dirección debe incluir consideraciones sobre: a) el estado de las acciones desde anteriores revisiones por la dirección, b) cambios en las cuestiones externas e internas que sean pertinentes al SGSI, c) la información sobre el comportamiento de la SI, incluidas las tendencias relativas a: no conformidades y acciones correctivas, seguimiento y resultados de las mediciones, resultados de auditoría, y el cumplimiento de los objetivos de SI, d)lo comentarios provenientes de las partes interesadas, e) los resultados de la apreciación del riesgo y el estado del plan de tratamiento de riesgos, y f) las oportunidades de mejora continua. Los elementos de salida de la revisión por la dirección deben incluir las decisiones relacionadas con las oportunidades de mejora continua y cualquier necesidad de cambio en el SGSI. </t>
  </si>
  <si>
    <t xml:space="preserve">Cuando ocurra una no conformidad, debemos: a) reaccionar ante la no conformidad, y según sea aplicable: llevar a cabo acciones para controlarla y corregirla, y hacer fuente a las consecuencias, b) evaluar la necesidad de acciones para eliminar las causas de la no conformidad, con el fin de que no vuelva a ocurrir, ni ocurra en otra parte, mediante: la revisión de la no conformidad, la determinación de las causas de la no conformidad, y la determinación de si existen no conformidades similares, o que potencialmente podrían ocurrir, c) implementar cualquier acción necesaria, d) revisar la eficacia de las acciones correctivas llevadas a cabo, y e) si es necesario, hacer cambios al SGSI. Las acciones correctivas deben ser adecuadas a los efectos de las no conformidades encontradas. CIA debe conservar información documentada, como evidencia de: f) la naturaleza de las no conformidades y cualquier acción posterior llevada a cabo, y g) los resultados de cualquier acción correctiva. </t>
  </si>
  <si>
    <t>Matriz de comunicación</t>
  </si>
  <si>
    <t>Revisar procedimiento de información documentada</t>
  </si>
  <si>
    <r>
      <t xml:space="preserve">Entrevistar a Alta dirección sobre la implementación del </t>
    </r>
    <r>
      <rPr>
        <b/>
        <sz val="11"/>
        <color theme="1" tint="4.9989318521683403E-2"/>
        <rFont val="Calibri"/>
        <family val="2"/>
        <scheme val="minor"/>
      </rPr>
      <t xml:space="preserve">Instructivo de Responsabilidad de la Dirección </t>
    </r>
  </si>
  <si>
    <t>Procedimiento de riesgos 50%</t>
  </si>
  <si>
    <t>Matriz RACI, MATRIZ de roles por activos de información críticos revisar puestos.</t>
  </si>
  <si>
    <t>instructivo de responsabilidad de la dirección</t>
  </si>
  <si>
    <t>El SGSI de la Organización debe de incluir: a) la información documentada requerida por la norma ISO/IEC 27001:2013, b) la información documentada que CIA ha determinado que es necesaria para la eficacia del SGSI.</t>
  </si>
  <si>
    <t>Lista con control de documentos internos y externos</t>
  </si>
  <si>
    <t>Plan de tratamiento de riesgos, gestión de incidentes, metodología y registros, riesgo residual, apetito del riesgo</t>
  </si>
  <si>
    <t>Capacitaciones en 3 niveles, inducción a la Organización, Buenas prácticas y  Política antisoborno, anticorrupción y privacidad de datos (Verificación de conocimientos)</t>
  </si>
  <si>
    <t>Compras</t>
  </si>
  <si>
    <t>Alberto Flores Rosales</t>
  </si>
  <si>
    <t>CONTROL</t>
  </si>
  <si>
    <t>Manual de seguridad</t>
  </si>
  <si>
    <t>Revisar si esta incluido en alcance en el Manual de seguridad concluido</t>
  </si>
  <si>
    <t>Solicitar evidencia con el Encargado de seguridad de la información para verificar cómo se planifica el cumplimiento de los objetivos de seguridad de la información, que se tenga especificado que se hace, que recursos se requiere, quienes son los responsables, cuando finalizan y cómo se evalúan los resultados.</t>
  </si>
  <si>
    <t>Manual de seguridad de la información establece la competencia a través de perfiles de puesto, capacitaciones y evaluaciones</t>
  </si>
  <si>
    <t>Versión:</t>
  </si>
  <si>
    <t>Del:</t>
  </si>
  <si>
    <t>Av. Lago Xochimilco 283-301, Col. Ampliación Vicente Villada, C.P. 57760, Cd. Nezahualcóyotl, Edo. Méx. / Insurgentes Sur No. 686 Piso 9, Col. del Valle, C.P. 03100, Del. Benito Juárez, CDMX.</t>
  </si>
  <si>
    <r>
      <t>Andrea Sánchez</t>
    </r>
    <r>
      <rPr>
        <b/>
        <sz val="11"/>
        <color rgb="FF0D0D0D"/>
        <rFont val="Arial"/>
        <family val="2"/>
      </rPr>
      <t xml:space="preserve"> </t>
    </r>
    <r>
      <rPr>
        <b/>
        <sz val="11"/>
        <color theme="1"/>
        <rFont val="Arial"/>
        <family val="2"/>
      </rPr>
      <t>Maturano</t>
    </r>
  </si>
  <si>
    <r>
      <t>Las personas que trabajan bajo el control de la Organización deben ser conscientes de: a) la política de SI,</t>
    </r>
    <r>
      <rPr>
        <sz val="11"/>
        <color theme="1"/>
        <rFont val="Calibri"/>
        <family val="2"/>
        <scheme val="minor"/>
      </rPr>
      <t xml:space="preserve"> b) su contribución a la eficacia del SGSI, incluyendo los beneficios de una mejora del desempeño en SI, c) las implicaciones de no cumplir con los requisitos del SGSI.</t>
    </r>
  </si>
  <si>
    <t>Criterio UNE-ISO/IEC 27001:2014</t>
  </si>
  <si>
    <t>C.P. Socorro Sánchez Mota</t>
  </si>
  <si>
    <t>Recuperación de cartera</t>
  </si>
  <si>
    <t>Recursos Humanos</t>
  </si>
  <si>
    <t>Contabilidad y Tesorería</t>
  </si>
  <si>
    <t>Las funciones y áreas de responsabilidad deben segregarse para reducir la posibilidad de que se produzcan modificaciones no autorizadas o no intencionadas o usos indebidos de los activos de la organización.</t>
  </si>
  <si>
    <t>CONFORME</t>
  </si>
  <si>
    <t>Cómo parte de sus obligaciones contractuales, los empleados y contratistas deben establecer los términos y condiciones de su contrato de trabajo en lo que respecta a la SI, tanto hacia el empleado como hacia la organización.</t>
  </si>
  <si>
    <t>La dirección debe exigir a los empleados y contratistas, que apliquen la SI de acuerdo con las políticas y procedimientos establecidos en la organización.</t>
  </si>
  <si>
    <t>Todos los empleados de la organización y, cuando corresponda, los contratistas, deben recibir una adecuada educación, concienciación y capacitación con actualizaciones periódicas sobre las políticas y procedimientos de la organización, según corresponda a su puesto de trabajo.</t>
  </si>
  <si>
    <t>Todos los empleados y terceras partes deben devolver todos los activos de la organización que estén en su poder al finalizar su empleo, contrato o acuerdo.</t>
  </si>
  <si>
    <t>Debe desarrollarse e implantarse un conjunto adecuado de procedimientos para etiquetar la información, de acuerdo con el esquema de clasificación adoptado por la organización.</t>
  </si>
  <si>
    <t>Debe desarrollarse e implantarse un conjunto adecuado de procedimientos para la manipulación de la información, de acuerdo con el esquema de clasificación adoptado por la organización.</t>
  </si>
  <si>
    <t>Se deben implementar procedimientos para la gestión de los soportes extraíbles, de acuerdo con el esquema de clasificación adoptado por la organización.</t>
  </si>
  <si>
    <t>Los soportes deben eliminarse de forma segura cuando ya no vayan a ser necesarios, mediante procedimientos formales.</t>
  </si>
  <si>
    <t>Durante el transporte fuera de los límites físicos de la organización, los soportes que contengan información deben estar protegidos contra accesos no autorizados, usos indebidos o deterioro.</t>
  </si>
  <si>
    <t>Se debe establecer, documentar y revisar una política de control de acceso basada en los requisitos de negocio y de SI.</t>
  </si>
  <si>
    <t>Únicamente se debe proporcionar a los usuarios el acceso a las redes y a los servicios en red para cuyo uso hayan sido específicamente autorizados.</t>
  </si>
  <si>
    <t>Debe implantarse un procedimiento formal de registro y retirada de usuarios que haga posible la asignación de los derechos de acceso.</t>
  </si>
  <si>
    <t>Un conjunto de políticas para la SI debe ser definido, aprobado por la dirección, publicado y comunicado a los empleados y partes externas relevantes.</t>
  </si>
  <si>
    <t>Las políticas de SI deben revisarse a intervalos planificados o siempre que se produzcan cambios significativos, a fin de asegurar que se mantenga su idoneidad, adecuación y eficacia.</t>
  </si>
  <si>
    <t>Todas las responsabilidades en SI deben ser definidas y asignadas.</t>
  </si>
  <si>
    <t>Deben mantenerse los contactos apropiados con las autoridades pertinentes.</t>
  </si>
  <si>
    <t>Deben mantenerse los contactos apropiados con grupos de interés especial, u otros foros y asociaciones profesionales especializados en seguridad.</t>
  </si>
  <si>
    <t>La SI debe tratarse dentro de la gestión de proyectos, independientemente de la naturaleza del proyecto.</t>
  </si>
  <si>
    <t>Se debe adoptar una política y unas medidas de seguridad adecuadas para la protección contra los riesgos de la utilización de dispositivos móviles.</t>
  </si>
  <si>
    <t>Se debe implementar una política y unas medidas de seguridad adecuadas para proteger la información accedida, tratada o almacenada en emplazamientos de teletrabajo.</t>
  </si>
  <si>
    <t>La comprobación de los antecedentes de todos los candidatos al puesto de trabajo se debe llevar a cabo de acuerdo con las leyes, normas y códigos éticos que sean de aplicación y debe ser proporcional a las necesidades del negocio, la clasificación de la información a la que se accede y los riesgos percibidos.</t>
  </si>
  <si>
    <t>Debe existir un proceso disciplinario formal que haya sido comunicado a los empleados, que recoja las acciones a tomar ante aquellos que hayan provocado alguna brecha de seguridad.</t>
  </si>
  <si>
    <t>Las responsabilidades en SI y obligaciones que siguen vigentes después del cambio o finalización del empleo se deben definir, comunicar al empleado o contratista y se deben cumplir.</t>
  </si>
  <si>
    <t>Todos los activos que figuran en el inventario deben tener un propietario.</t>
  </si>
  <si>
    <t>Se deben identificar, documentar e implementar las reglas de uso aceptable de la información y de los activos asociados con los recursos para el tratamiento de la información.</t>
  </si>
  <si>
    <t>La información debe ser clasificada en términos de la importancia de su revelación frente a requisitos legales, valor, sensibilidad y criticidad ante revelación o modificación no autorizadas.</t>
  </si>
  <si>
    <t>Debe implantarse un procedimiento formal para asignar o revocar los derechos de acceso para todos los tipos de usuarios de todos los sistemas y servicios.</t>
  </si>
  <si>
    <t>La asignación y el uso de privilegios de acceso debe estar restringida y controlada.</t>
  </si>
  <si>
    <t>La asignación de la información secreta de autenticación debe ser controlada a través de un proceso formal de gestión.</t>
  </si>
  <si>
    <t>Los propietarios de los activos deben revisar los derechos de acceso de usuario a intervalos regulares.</t>
  </si>
  <si>
    <t>Los derechos de acceso de todos los empleados y terceras partes, a la información y a los recursos de tratamiento de la información deben ser retirados a la finalización del empleo, del contrato o del acuerdo, o ajustados en caso de cambio.</t>
  </si>
  <si>
    <t>Se debe requerir a los usuarios que sigan las prácticas de la organización en el uso de la información secreta de autenticación.</t>
  </si>
  <si>
    <t>Se debe restringir el acceso a la información y a las funciones de las aplicaciones, de acuerdo con la política de control de acceso definida.</t>
  </si>
  <si>
    <t>Cuando así se requiera en la política de control de acceso, el acceso a los sistemas y a las aplicaciones se debe controlar por medio de un procedimiento seguro de inicio de sesión.</t>
  </si>
  <si>
    <t>Los sistemas para la gestión de contraseñas deben ser interactivos y establecer contraseñas seguras y robustas.</t>
  </si>
  <si>
    <t>Se deben restringir y controlar rigurosamente el uso de utilidades que puedan ser capaces de invalidar los controles del sistema y de la aplicación.</t>
  </si>
  <si>
    <t>Se debe restringir el acceso al código fuente de los programas.</t>
  </si>
  <si>
    <t>Se debe desarrollar e implementar una política sobre el uso de los controles criptográficos para proteger la información.</t>
  </si>
  <si>
    <t>Se debe desarrollar e implementar una política de sobre el uso, la protección y la duración de las claves de cifrado a lo largo de todo su ciclo de vida.</t>
  </si>
  <si>
    <t>Se deben utilizar perímetros de seguridad para proteger las áreas que contienen información sensible así como los recursos de tratamiento de la información.</t>
  </si>
  <si>
    <t>Las áreas seguras deben estar protegidas mediante controles de entrada adecuados, para asegurar que únicamente se permite el acceso al personal autorizado.</t>
  </si>
  <si>
    <t>Para las oficinas, despachos y recursos, se debe diseñar y aplicar la seguridad física.</t>
  </si>
  <si>
    <t>Se debe diseñar y aplicar una protección física contra desastres naturales, ataque provocados por el hombre o accidentes.</t>
  </si>
  <si>
    <t>Se deben diseñar e implementar procedimientos para trabajar en las áreas seguras.</t>
  </si>
  <si>
    <t>Deben controlarse los puntos de acceso tales como las áreas de carga y descarga y otros puntos, donde pueda acceder personal no autorizado a las instalaciones, y si es posible, aislar dichos puntos de los recursos de tratamiento de la información para evitar accesos no autorizados.</t>
  </si>
  <si>
    <t>Lo equipos deben situarse o protegerse de forma que se reduzcan los riesgos de las amenazas y los riesgos ambientales así como las oportunidades de que se produzcan accesos no autorizados.</t>
  </si>
  <si>
    <t>Los equipos deben estar protegidos contra fallos de alimentación y otras alteraciones causadas por fallos en las instalaciones de suministro.</t>
  </si>
  <si>
    <t>El cableado eléctrico y de telecomunicaciones que transmite datos o que sirve de soporte a los servicios de información debe estar protegido frente a interceptaciones, interferencias o daños.</t>
  </si>
  <si>
    <t>Los equipos deben recibir un mantenimiento correcto que asegure su disponibilidad y su integridad continuas.</t>
  </si>
  <si>
    <t>Sin autorización previa, los equipos, la información o el software no deben sacarse de las instalaciones.</t>
  </si>
  <si>
    <t>Deben aplicarse medidas de seguridad a los equipos situados fuera las instalaciones de la organización, teniendo en cuenta los diferentes riesgos que conlleva trabajar fuera de dichas instalaciones.</t>
  </si>
  <si>
    <t>Todos los soportes de almacenamiento deben ser comprobados para confirmar que todo dato sensible y software bajo licencia se ha eliminado de manera segura, antes de deshacerse de ellos.</t>
  </si>
  <si>
    <t>Los usuarios deben asegurarse que el equipo desatendido tiene la protección adecuada.</t>
  </si>
  <si>
    <t>Debe adoptarse una política de puesto de trabajo despejado de papeles y medios de almacenamiento desmontables y una política de pantalla limpia para los recursos de tratamiento de la información.</t>
  </si>
  <si>
    <t>Deben documentarse y mantenerse procedimientos de operación y ponerse a disposición de todos los usuarios que lo necesiten.</t>
  </si>
  <si>
    <t>Los cambios en la organización, los procesos de negocio, instalaciones de tratamiento de la información y los sistemas que afectan a la seguridad de información deben ser controlados.</t>
  </si>
  <si>
    <t>Se debe supervisar y ajustar la utilización de los recursos, así como realizar proyecciones de los requisitos futuros de capacidad, para garantizar el rendimiento requerido del sistema.</t>
  </si>
  <si>
    <t>Deben separarse los recursos de desarrollo, pruebas y operación, para reducir los riesgos de acceso no autorizado o los cambios del sistema en producción.</t>
  </si>
  <si>
    <t>Se deben implementar los controles de detección, prevención y recuperación que sirvan como protección contra el código malicioso, así como procedimientos adecuados de concienciación al usuario.</t>
  </si>
  <si>
    <t>Se deben realizar copias de SI, del software y del sistema y se deben verificar periódicamente de acuerdo a la política de copias de seguridad acordada.</t>
  </si>
  <si>
    <t>Se deben registrar, proteger y revisar periódicamente las actividades de los usuarios, excepciones, fallos y eventos de SI.</t>
  </si>
  <si>
    <t>Los dispositivos de registro y la información del registro deben estar protegidos contra manipulaciones indebidas y accesos no autorizados.</t>
  </si>
  <si>
    <t>Se deben registrar, proteger y revisar regularmente las actividades del administrador del sistema y del operador del sistema.</t>
  </si>
  <si>
    <t>Los relojes de todos los sistemas de tratamiento de información dentro de una organización o de un dominio de seguridad, deben estar sincronizados con una única fuente precisa y acordada de tiempo.</t>
  </si>
  <si>
    <t>Se deben implementar procedimientos para controlar la instalación del software en explotación.</t>
  </si>
  <si>
    <t>Se debe obtener información oportuna acerca de las vulnerabilidades técnicas de los sistemas de información utilizados, evaluar la exposición de la organización a dichas vulnerabilidades y adoptar las medidas adecuadas para afrontar el riesgo asociado.</t>
  </si>
  <si>
    <t>Se deben establecer y aplicar reglas que rijan la instalación de software por parte de los usuarios.</t>
  </si>
  <si>
    <t>Los requisitos y las actividades de auditoria que impliquen comprobaciones en los sistemas operativos deben ser cuidadosamente planificados y acordados para minimizar el riesgo de interrupciones en los procesos de negocio.</t>
  </si>
  <si>
    <t>Las redes deben ser gestionadas y controladas para proteger la información en los sistemas y aplicaciones.</t>
  </si>
  <si>
    <t>Se deben identificar los mecanismos de seguridad, los niveles de servicio, y los requisitos de gestión de todos los servicios de red y se deben incluir en cualquier acuerdo de servicios de red, tanto si estos servicios se prestan dentro de la organización como si se subcontratan.</t>
  </si>
  <si>
    <t>Los grupos de servicios de información, los usuarios y los sistemas de información deben estar segregados en redes distintas.</t>
  </si>
  <si>
    <t>Deben establecerse políticas, procedimientos y controles formales que protejan el intercambio de información mediante el uso de todo tipo de recursos de comunicación.</t>
  </si>
  <si>
    <t>Deben establecerse acuerdos para el intercambio seguro de información del negocio y software entre la organización y terceros.</t>
  </si>
  <si>
    <t>La información que sea objeto de mensajería electrónica debe estar adecuadamente protegida.</t>
  </si>
  <si>
    <t>Deben identificarse, documentarse y revisarse regularmente los requisitos de los acuerdos de confidencialidad o no revelación.</t>
  </si>
  <si>
    <t>13.2.4</t>
  </si>
  <si>
    <t>Los requisitos relacionados con la SI deben incluirse en los requisitos para los nuevos sistemas de información o mejoras a los sistemas de información existentes.</t>
  </si>
  <si>
    <t>La información involucrada en aplicaciones que pasan a través de redes públicas debe ser protegida de cualquier actividad fraudulenta, disputa de contrato, revelación y modificación no autorizadas.</t>
  </si>
  <si>
    <t>La información involucrada en las transacciones de servicios de aplicaciones debe ser protegida para prevenir la transmisión incompleta, errores de enrutamiento, alteración no autorizada del mensaje, revelación, duplicación, o reproducción de mensaje no autorizadas.</t>
  </si>
  <si>
    <t>Se deben establecer y aplicar reglas dentro de la organización para el desarrollo de aplicaciones y sistemas.</t>
  </si>
  <si>
    <t>La implantación de cambios a lo largo del ciclo de vida del desarrollo debe controlarse mediante el uso de procedimiento formales de control de cambios.</t>
  </si>
  <si>
    <t>Cuando se modifiquen los sistemas operativos, las aplicaciones de negocio críticas deben ser revisadas y probadas para garantizar que no existen efectos adversos en las operaciones o la seguridad de la organización.</t>
  </si>
  <si>
    <t>Se deben desaconsejar las modificaciones en los paquetes de software, limitándose a los cambios necesarios, y todos los cambios deben ser objeto de un control riguroso.</t>
  </si>
  <si>
    <t>Principios de ingeniería de sistemas seguros se deben establecer, documentar, mantener y aplicarse a todos los esfuerzos de implementación de sistemas de información.</t>
  </si>
  <si>
    <t>La organización debe establecer y proteger adecuadamente los entornos de desarrollo seguro para el desarrollo del sistema y los esfuerzos de integración que cubren todo el ciclo de vida de desarrollo del sistema.</t>
  </si>
  <si>
    <t>El desarrollo de software externalizado debe ser supervisado y controlado por la organización.</t>
  </si>
  <si>
    <t>Se deben llevar a cabo pruebas de la seguridad funcional durante el desarrollo.</t>
  </si>
  <si>
    <t>Se deben establecer programas de pruebas de aceptación y criterios relacionados para nuevos sistemas de información, actualizaciones y nuevas versiones.</t>
  </si>
  <si>
    <t>Los datos de prueba se deben seleccionar con cuidado y deben ser protegidos y controlados.</t>
  </si>
  <si>
    <t>Los requisitos de SI para la mitigación de los riesgos asociados con el acceso del proveedor a los activos de la organización deben acordarse con el proveedor y quedar documentados.</t>
  </si>
  <si>
    <t>Todos los requisitos relacionados con la SI deben establecerse y acordarse con cada proveedor que puede acceder, tratar, almacenar, comunicar, o proporcionar componentes de la infraestructura TI.</t>
  </si>
  <si>
    <t>Los acuerdos con proveedores deben incluir requisitos para hacer frente a los riesgos de SI relacionados con las tecnologías de la información y las comunicaciones y con la cadena de suministro de productos.</t>
  </si>
  <si>
    <t>La organización debe controlar, revisar y auditar regularmente la provisión de servicios del proveedor.</t>
  </si>
  <si>
    <t>Se deben gestionar los cambios en la provisión del servicio, incluyendo el mantenimiento y la mejora de las políticas, los procedimientos y controles de SI existentes, teniendo en cuenta la criticidad de los procesos y sistemas de negocio afectados así como la reapreciación de los riesgos.</t>
  </si>
  <si>
    <t>Se deben establecer las responsabilidades y procedimientos de gestión para garantizar una respuesta rápida, efectiva y adecuada a los incidentes de SI.</t>
  </si>
  <si>
    <t>Los eventos de SI se deben notificar por los canales de gestión adecuados lo antes posible.</t>
  </si>
  <si>
    <t>Todos los empleados, contratistas, terceras partes usuarias de los sistemas y servicios de información deben ser obligados a anotar y notificar cualquier punto débil que observen o que se sospechen que exista, en los sistemas o servicios.</t>
  </si>
  <si>
    <t>Los eventos de SI deben ser evaluados y debe decidirse si se clasifican como incidentes de SI.</t>
  </si>
  <si>
    <t>Los incidentes de SI deben ser respondidos de acuerdo con los procedimientos documentados.</t>
  </si>
  <si>
    <t>El conocimiento obtenido a partir del análisis y la resolución de incidentes de SI debe utilizarse para reducir la probabilidad o el impacto de los incidentes en el futuro.</t>
  </si>
  <si>
    <t>La organización debe definir y aplicar procedimientos para la identificación recogida, adquisición y preservación de información que puede servir de evidencia.</t>
  </si>
  <si>
    <t>La organización debe determinar sus necesidades de SI y de continuidad para la gestión de SI en situaciones adversas, por ejemplo, durante una crisis o desastre.</t>
  </si>
  <si>
    <t>La organización debe establecer, documentar, implementar y mantener procesos, procedimientos y controles para asegurar el nivel requerido de continuidad de la SI durante una situación adversa.</t>
  </si>
  <si>
    <t>La organización debe comprobar los controles establecidos e implementados a intervalos regulares para asegurar que son válidos y eficaces durante situaciones adversas.</t>
  </si>
  <si>
    <t>Los recursos de tratamiento de la información deben ser implementados con la redundancia suficiente para satisfacer los requisitos de disponibilidad.</t>
  </si>
  <si>
    <t>Todos los requisitos pertinentes, tanto legales como regulatorios, estatutarios o contractuales, y el enfoque de la organización para cumplirlos, deben definirse de forma explícita, documentarse y mantenerse actualizados para cada sistema de información de la  organización.</t>
  </si>
  <si>
    <t>Deben implementarse procedimientos adecuados para garantizar el cumplimento de los requisitos legales, regulatorios y contractuales sobre el uso de materiales, con respecto a los cuales puedan existir derechos de propiedad intelectual y sobre el uso de productos de software patentados.</t>
  </si>
  <si>
    <t>Los registros deben estar protegidos contra la pérdida, destrucción, falsificación, revelación o acceso no autorizados de acuerdo con los requisitos legales, regulatorios, contractuales y de negocio.</t>
  </si>
  <si>
    <t>Deben garantizarse la protección y la privacidad de los datos, según se requiera en la legislación y la reglamentación aplicables.</t>
  </si>
  <si>
    <t>Los controles criptográficos se deben utilizar de acuerdo con todos los contratos, leyes y regulaciones pertinentes.</t>
  </si>
  <si>
    <t>El enfoque de la organización para la gestión de SI y su implantación (es decir, objetivos de control, controles, políticas, procesos y procedimientos para la SI), debe someterse a una revisión independiente a intervalos planificados o siempre que se produzcan cambios significativos en la implantación de la seguridad.</t>
  </si>
  <si>
    <t>Los directivos deben asegurarse de que todos los procedimientos de seguridad dentro de su área de responsabilidad se realizan correctamente con el fin de cumplir las políticas y normas de seguridad y cualquier otro requisito de seguridad aplicable.</t>
  </si>
  <si>
    <t>Debe comprobarse periódicamente que los sistemas de información cumplen las políticas y normas de SI de la organización.</t>
  </si>
  <si>
    <r>
      <rPr>
        <b/>
        <i/>
        <sz val="10"/>
        <color rgb="FF2C539E"/>
        <rFont val="Arial Narrow"/>
        <family val="2"/>
      </rPr>
      <t>DOCUMENTO CONTROLADO:</t>
    </r>
    <r>
      <rPr>
        <i/>
        <sz val="10"/>
        <color rgb="FF2C539E"/>
        <rFont val="Arial Narrow"/>
        <family val="2"/>
      </rPr>
      <t xml:space="preserve"> Su consulta en cualquier medio diferente a Intranet, no es válida como copia maestra de la Organización, por ello, </t>
    </r>
    <r>
      <rPr>
        <b/>
        <i/>
        <sz val="10"/>
        <color rgb="FF2C539E"/>
        <rFont val="Arial Narrow"/>
        <family val="2"/>
      </rPr>
      <t>su impresión en papel queda restringida a usos de formato y registro siempre validados por firmas autorizadas</t>
    </r>
    <r>
      <rPr>
        <i/>
        <sz val="10"/>
        <color rgb="FF2C539E"/>
        <rFont val="Arial Narrow"/>
        <family val="2"/>
      </rPr>
      <t>.</t>
    </r>
  </si>
  <si>
    <t>Resultados de Controles</t>
  </si>
  <si>
    <t>política de seguridad de la información, publicada en SGC, página de CIASC, documentada en el Manual de seguridad de la información. Concluido 100 %</t>
  </si>
  <si>
    <t>Registro y baja de usuario</t>
  </si>
  <si>
    <t xml:space="preserve">Política de puesto de trabajo despejado y pantalla limpia </t>
  </si>
  <si>
    <t>Controles de auditoría de sistemas de información</t>
  </si>
  <si>
    <t>Se debe incluir en el manual de seguridad  Concluido parcialmente</t>
  </si>
  <si>
    <t xml:space="preserve">Debemos determinar: a) las partes interesadas que son relevantes para el SGSI, b) los requisitos de estas partes interesadas que son relevantes para el SGSI. </t>
  </si>
  <si>
    <t>Apreciación de los riesgos de seguridad de información</t>
  </si>
  <si>
    <t>Debemos efectuar apreciaciones de riesgos de SI a intervalos planificados, y cuando se propongan o se produzcan modificaciones importantes, teniendo en cuenta los criterios establecidos en el punto 6.1.2 a). La Organización debe conservar información documentada de los resultados de la apreciación de riesgos de SI.</t>
  </si>
  <si>
    <t>octubre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</si>
</sst>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5">
    <font>
      <sz val="11"/>
      <color theme="1"/>
      <name val="Calibri"/>
      <family val="2"/>
      <scheme val="minor"/>
    </font>
    <font>
      <sz val="8"/>
      <color theme="1"/>
      <name val="Calibri"/>
      <family val="2"/>
      <scheme val="minor"/>
    </font>
    <font>
      <b/>
      <sz val="11"/>
      <color theme="0"/>
      <name val="Calibri"/>
      <family val="2"/>
      <scheme val="minor"/>
    </font>
    <font>
      <b/>
      <sz val="10"/>
      <color theme="0"/>
      <name val="Calibri"/>
      <family val="2"/>
      <scheme val="minor"/>
    </font>
    <font>
      <b/>
      <sz val="11"/>
      <color theme="1"/>
      <name val="Calibri"/>
      <family val="2"/>
      <scheme val="minor"/>
    </font>
    <font>
      <sz val="11"/>
      <color theme="0"/>
      <name val="Calibri"/>
      <family val="2"/>
      <scheme val="minor"/>
    </font>
    <font>
      <sz val="7"/>
      <color theme="1"/>
      <name val="Arial Narrow"/>
      <family val="2"/>
    </font>
    <font>
      <sz val="11"/>
      <color theme="1"/>
      <name val="Arial Narrow"/>
      <family val="2"/>
    </font>
    <font>
      <b/>
      <sz val="14"/>
      <color theme="0"/>
      <name val="Arial Narrow"/>
      <family val="2"/>
    </font>
    <font>
      <b/>
      <sz val="14"/>
      <color theme="0"/>
      <name val="Arial"/>
      <family val="2"/>
    </font>
    <font>
      <sz val="11"/>
      <color theme="1"/>
      <name val="Arial"/>
      <family val="2"/>
    </font>
    <font>
      <b/>
      <sz val="11"/>
      <color theme="1"/>
      <name val="Arial"/>
      <family val="2"/>
    </font>
    <font>
      <sz val="18"/>
      <color theme="4" tint="-0.249977111117893"/>
      <name val="Arial Narrow"/>
      <family val="2"/>
    </font>
    <font>
      <sz val="14"/>
      <color theme="4" tint="-0.249977111117893"/>
      <name val="Arial Narrow"/>
      <family val="2"/>
    </font>
    <font>
      <sz val="11"/>
      <color theme="1"/>
      <name val="Calibri"/>
      <family val="2"/>
      <scheme val="minor"/>
    </font>
    <font>
      <b/>
      <sz val="12"/>
      <color theme="0"/>
      <name val="Arial Narrow"/>
      <family val="2"/>
    </font>
    <font>
      <sz val="12"/>
      <color theme="1"/>
      <name val="Calibri"/>
      <family val="2"/>
      <scheme val="minor"/>
    </font>
    <font>
      <b/>
      <sz val="12"/>
      <color theme="1"/>
      <name val="Calibri"/>
      <family val="2"/>
      <scheme val="minor"/>
    </font>
    <font>
      <b/>
      <sz val="12"/>
      <color theme="7" tint="-0.249977111117893"/>
      <name val="Calibri"/>
      <family val="2"/>
      <scheme val="minor"/>
    </font>
    <font>
      <sz val="10"/>
      <color theme="1"/>
      <name val="Calibri"/>
      <family val="2"/>
      <scheme val="minor"/>
    </font>
    <font>
      <b/>
      <sz val="14"/>
      <color theme="7" tint="-0.249977111117893"/>
      <name val="Calibri"/>
      <family val="2"/>
      <scheme val="minor"/>
    </font>
    <font>
      <sz val="11"/>
      <color theme="1"/>
      <name val="Calibri"/>
      <family val="2"/>
      <scheme val="minor"/>
    </font>
    <font>
      <b/>
      <sz val="14"/>
      <color theme="0"/>
      <name val="Arial Narrow"/>
      <family val="2"/>
    </font>
    <font>
      <sz val="18"/>
      <color theme="4" tint="-0.249977111117893"/>
      <name val="Arial Narrow"/>
      <family val="2"/>
    </font>
    <font>
      <sz val="14"/>
      <color theme="4" tint="-0.249977111117893"/>
      <name val="Arial Narrow"/>
      <family val="2"/>
    </font>
    <font>
      <b/>
      <sz val="12"/>
      <color theme="0"/>
      <name val="Arial Narrow"/>
      <family val="2"/>
    </font>
    <font>
      <sz val="12"/>
      <color theme="1"/>
      <name val="Calibri"/>
      <family val="2"/>
      <scheme val="minor"/>
    </font>
    <font>
      <b/>
      <sz val="12"/>
      <color theme="7" tint="-0.249977111117893"/>
      <name val="Calibri"/>
      <family val="2"/>
      <scheme val="minor"/>
    </font>
    <font>
      <b/>
      <sz val="14"/>
      <color theme="7" tint="-0.249977111117893"/>
      <name val="Calibri"/>
      <family val="2"/>
      <scheme val="minor"/>
    </font>
    <font>
      <sz val="10"/>
      <color theme="1"/>
      <name val="Calibri"/>
      <family val="2"/>
      <scheme val="minor"/>
    </font>
    <font>
      <sz val="8"/>
      <color theme="1"/>
      <name val="Calibri"/>
      <family val="2"/>
      <scheme val="minor"/>
    </font>
    <font>
      <sz val="6"/>
      <color theme="1"/>
      <name val="Calibri"/>
      <family val="2"/>
      <scheme val="minor"/>
    </font>
    <font>
      <sz val="6"/>
      <color theme="4" tint="-0.249977111117893"/>
      <name val="Arial Narrow"/>
      <family val="2"/>
    </font>
    <font>
      <sz val="5"/>
      <color theme="1"/>
      <name val="Calibri"/>
      <family val="2"/>
      <scheme val="minor"/>
    </font>
    <font>
      <sz val="11"/>
      <color theme="1" tint="4.9989318521683403E-2"/>
      <name val="Calibri"/>
      <family val="2"/>
      <scheme val="minor"/>
    </font>
    <font>
      <b/>
      <sz val="11"/>
      <color theme="1" tint="4.9989318521683403E-2"/>
      <name val="Calibri"/>
      <family val="2"/>
      <scheme val="minor"/>
    </font>
    <font>
      <sz val="11"/>
      <color theme="2" tint="-0.249977111117893"/>
      <name val="Calibri"/>
      <family val="2"/>
      <scheme val="minor"/>
    </font>
    <font>
      <b/>
      <sz val="11"/>
      <color rgb="FF0D0D0D"/>
      <name val="Arial"/>
      <family val="2"/>
    </font>
    <font>
      <sz val="11"/>
      <name val="Calibri"/>
      <family val="2"/>
      <scheme val="minor"/>
    </font>
    <font>
      <sz val="11"/>
      <color rgb="FF006100"/>
      <name val="Calibri"/>
      <family val="2"/>
      <scheme val="minor"/>
    </font>
    <font>
      <sz val="11"/>
      <color rgb="FF9C5700"/>
      <name val="Calibri"/>
      <family val="2"/>
      <scheme val="minor"/>
    </font>
    <font>
      <b/>
      <sz val="12"/>
      <color theme="4" tint="-0.249977111117893"/>
      <name val="Arial Narrow"/>
      <family val="2"/>
    </font>
    <font>
      <sz val="10"/>
      <color rgb="FF2C539E"/>
      <name val="Arial Narrow"/>
      <family val="2"/>
    </font>
    <font>
      <sz val="12"/>
      <name val="Calibri"/>
      <family val="2"/>
      <scheme val="minor"/>
    </font>
    <font>
      <sz val="10"/>
      <name val="Calibri"/>
      <family val="2"/>
      <scheme val="minor"/>
    </font>
    <font>
      <sz val="11"/>
      <name val="Arial Narrow"/>
      <family val="2"/>
    </font>
    <font>
      <sz val="14"/>
      <color theme="1"/>
      <name val="Arial Narrow"/>
      <family val="2"/>
    </font>
    <font>
      <sz val="14"/>
      <name val="Arial Narrow"/>
      <family val="2"/>
    </font>
    <font>
      <b/>
      <sz val="14"/>
      <color theme="1"/>
      <name val="Arial"/>
      <family val="2"/>
    </font>
    <font>
      <b/>
      <sz val="14"/>
      <name val="Arial"/>
      <family val="2"/>
    </font>
    <font>
      <sz val="11"/>
      <name val="Arial"/>
      <family val="2"/>
    </font>
    <font>
      <b/>
      <sz val="11"/>
      <name val="Arial"/>
      <family val="2"/>
    </font>
    <font>
      <b/>
      <sz val="10"/>
      <color theme="0"/>
      <name val="Arial Narrow"/>
      <family val="2"/>
    </font>
    <font>
      <b/>
      <sz val="24"/>
      <color rgb="FF2C539E"/>
      <name val="Arial Black"/>
      <family val="2"/>
    </font>
    <font>
      <sz val="8"/>
      <color theme="1"/>
      <name val="Arial Narrow"/>
      <family val="2"/>
    </font>
    <font>
      <sz val="10"/>
      <color theme="1"/>
      <name val="Arial Narrow"/>
      <family val="2"/>
    </font>
    <font>
      <b/>
      <sz val="8"/>
      <color theme="0"/>
      <name val="Arial Narrow"/>
      <family val="2"/>
    </font>
    <font>
      <sz val="18"/>
      <color rgb="FF2C539E"/>
      <name val="Arial Narrow"/>
      <family val="2"/>
    </font>
    <font>
      <sz val="14"/>
      <color rgb="FF2C539E"/>
      <name val="Arial Narrow"/>
      <family val="2"/>
    </font>
    <font>
      <sz val="11"/>
      <color rgb="FF2C539E"/>
      <name val="Arial"/>
      <family val="2"/>
    </font>
    <font>
      <b/>
      <sz val="11"/>
      <color rgb="FF2C539E"/>
      <name val="Arial"/>
      <family val="2"/>
    </font>
    <font>
      <sz val="8"/>
      <name val="Calibri"/>
      <family val="2"/>
      <scheme val="minor"/>
    </font>
    <font>
      <b/>
      <sz val="12"/>
      <name val="Calibri"/>
      <family val="2"/>
      <scheme val="minor"/>
    </font>
    <font>
      <i/>
      <sz val="10"/>
      <color rgb="FF2C539E"/>
      <name val="Arial Narrow"/>
      <family val="2"/>
    </font>
    <font>
      <b/>
      <i/>
      <sz val="10"/>
      <color rgb="FF2C539E"/>
      <name val="Arial Narrow"/>
      <family val="2"/>
    </font>
  </fonts>
  <fills count="11">
    <fill>
      <patternFill patternType="none"/>
    </fill>
    <fill>
      <patternFill patternType="gray125"/>
    </fill>
    <fill>
      <patternFill patternType="solid">
        <fgColor theme="4" tint="-0.249977111117893"/>
        <bgColor indexed="64"/>
      </patternFill>
    </fill>
    <fill>
      <patternFill patternType="solid">
        <fgColor theme="5" tint="-0.249977111117893"/>
        <bgColor indexed="64"/>
      </patternFill>
    </fill>
    <fill>
      <patternFill patternType="solid">
        <fgColor rgb="FF2F75B5"/>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theme="6" tint="0.59999389629810485"/>
        <bgColor indexed="64"/>
      </patternFill>
    </fill>
  </fills>
  <borders count="53">
    <border>
      <left/>
      <right/>
      <top/>
      <bottom/>
      <diagonal/>
    </border>
    <border>
      <left/>
      <right/>
      <top style="medium">
        <color indexed="64"/>
      </top>
      <bottom/>
      <diagonal/>
    </border>
    <border>
      <left/>
      <right/>
      <top/>
      <bottom style="medium">
        <color indexed="64"/>
      </bottom>
      <diagonal/>
    </border>
    <border>
      <left style="thin">
        <color theme="6"/>
      </left>
      <right style="thin">
        <color theme="6"/>
      </right>
      <top style="thin">
        <color theme="6"/>
      </top>
      <bottom style="thin">
        <color theme="6"/>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theme="0"/>
      </left>
      <right/>
      <top style="double">
        <color theme="0"/>
      </top>
      <bottom style="double">
        <color theme="0"/>
      </bottom>
      <diagonal/>
    </border>
    <border>
      <left/>
      <right/>
      <top style="double">
        <color theme="0"/>
      </top>
      <bottom style="double">
        <color theme="0"/>
      </bottom>
      <diagonal/>
    </border>
    <border>
      <left/>
      <right style="double">
        <color theme="0"/>
      </right>
      <top style="double">
        <color theme="0"/>
      </top>
      <bottom style="double">
        <color theme="0"/>
      </bottom>
      <diagonal/>
    </border>
    <border>
      <left style="double">
        <color theme="0"/>
      </left>
      <right/>
      <top/>
      <bottom/>
      <diagonal/>
    </border>
    <border>
      <left style="double">
        <color theme="0"/>
      </left>
      <right/>
      <top style="double">
        <color theme="0"/>
      </top>
      <bottom/>
      <diagonal/>
    </border>
    <border>
      <left style="double">
        <color auto="1"/>
      </left>
      <right/>
      <top/>
      <bottom/>
      <diagonal/>
    </border>
    <border>
      <left style="double">
        <color auto="1"/>
      </left>
      <right/>
      <top/>
      <bottom style="double">
        <color auto="1"/>
      </bottom>
      <diagonal/>
    </border>
    <border>
      <left style="double">
        <color theme="0"/>
      </left>
      <right style="double">
        <color theme="0"/>
      </right>
      <top style="double">
        <color theme="0"/>
      </top>
      <bottom style="double">
        <color theme="0"/>
      </bottom>
      <diagonal/>
    </border>
    <border>
      <left/>
      <right/>
      <top style="double">
        <color theme="0"/>
      </top>
      <bottom/>
      <diagonal/>
    </border>
    <border>
      <left/>
      <right style="double">
        <color theme="0"/>
      </right>
      <top style="double">
        <color theme="0"/>
      </top>
      <bottom/>
      <diagonal/>
    </border>
    <border>
      <left style="double">
        <color theme="0"/>
      </left>
      <right style="double">
        <color indexed="64"/>
      </right>
      <top style="double">
        <color theme="0"/>
      </top>
      <bottom style="double">
        <color theme="0"/>
      </bottom>
      <diagonal/>
    </border>
    <border>
      <left style="double">
        <color indexed="64"/>
      </left>
      <right style="double">
        <color indexed="64"/>
      </right>
      <top style="double">
        <color theme="0"/>
      </top>
      <bottom style="double">
        <color theme="0"/>
      </bottom>
      <diagonal/>
    </border>
    <border>
      <left style="double">
        <color indexed="64"/>
      </left>
      <right style="double">
        <color theme="0"/>
      </right>
      <top style="double">
        <color theme="0"/>
      </top>
      <bottom style="double">
        <color theme="0"/>
      </bottom>
      <diagonal/>
    </border>
    <border>
      <left style="double">
        <color auto="1"/>
      </left>
      <right style="double">
        <color auto="1"/>
      </right>
      <top style="double">
        <color auto="1"/>
      </top>
      <bottom style="double">
        <color auto="1"/>
      </bottom>
      <diagonal/>
    </border>
    <border>
      <left style="hair">
        <color theme="0" tint="-0.499984740745262"/>
      </left>
      <right style="hair">
        <color theme="0" tint="-0.499984740745262"/>
      </right>
      <top style="double">
        <color auto="1"/>
      </top>
      <bottom style="hair">
        <color theme="0" tint="-0.499984740745262"/>
      </bottom>
      <diagonal/>
    </border>
    <border>
      <left style="hair">
        <color theme="0" tint="-0.499984740745262"/>
      </left>
      <right style="double">
        <color auto="1"/>
      </right>
      <top style="double">
        <color auto="1"/>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double">
        <color auto="1"/>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double">
        <color auto="1"/>
      </bottom>
      <diagonal/>
    </border>
    <border>
      <left style="hair">
        <color theme="0" tint="-0.499984740745262"/>
      </left>
      <right style="double">
        <color auto="1"/>
      </right>
      <top style="hair">
        <color theme="0" tint="-0.499984740745262"/>
      </top>
      <bottom style="double">
        <color auto="1"/>
      </bottom>
      <diagonal/>
    </border>
    <border>
      <left style="double">
        <color auto="1"/>
      </left>
      <right style="hair">
        <color theme="0" tint="-0.499984740745262"/>
      </right>
      <top style="double">
        <color auto="1"/>
      </top>
      <bottom/>
      <diagonal/>
    </border>
    <border>
      <left style="double">
        <color auto="1"/>
      </left>
      <right style="hair">
        <color theme="0" tint="-0.499984740745262"/>
      </right>
      <top/>
      <bottom/>
      <diagonal/>
    </border>
    <border>
      <left style="double">
        <color auto="1"/>
      </left>
      <right style="hair">
        <color theme="0" tint="-0.499984740745262"/>
      </right>
      <top/>
      <bottom style="double">
        <color auto="1"/>
      </bottom>
      <diagonal/>
    </border>
    <border>
      <left style="double">
        <color theme="6"/>
      </left>
      <right style="double">
        <color theme="6"/>
      </right>
      <top style="double">
        <color theme="6"/>
      </top>
      <bottom style="double">
        <color theme="6"/>
      </bottom>
      <diagonal/>
    </border>
    <border>
      <left style="double">
        <color theme="0"/>
      </left>
      <right style="double">
        <color theme="0"/>
      </right>
      <top style="double">
        <color theme="0"/>
      </top>
      <bottom style="double">
        <color theme="6"/>
      </bottom>
      <diagonal/>
    </border>
    <border>
      <left style="double">
        <color theme="6"/>
      </left>
      <right style="double">
        <color theme="6"/>
      </right>
      <top/>
      <bottom style="double">
        <color theme="6"/>
      </bottom>
      <diagonal/>
    </border>
    <border>
      <left style="dashed">
        <color theme="6"/>
      </left>
      <right style="dashed">
        <color theme="6"/>
      </right>
      <top style="dashed">
        <color theme="6"/>
      </top>
      <bottom style="dashed">
        <color theme="6"/>
      </bottom>
      <diagonal/>
    </border>
    <border>
      <left style="double">
        <color theme="6"/>
      </left>
      <right style="dashed">
        <color theme="6"/>
      </right>
      <top style="dashed">
        <color theme="6"/>
      </top>
      <bottom style="dashed">
        <color theme="6"/>
      </bottom>
      <diagonal/>
    </border>
    <border>
      <left style="dashed">
        <color theme="6"/>
      </left>
      <right style="double">
        <color theme="6"/>
      </right>
      <top style="dashed">
        <color theme="6"/>
      </top>
      <bottom style="dashed">
        <color theme="6"/>
      </bottom>
      <diagonal/>
    </border>
    <border>
      <left style="double">
        <color theme="6"/>
      </left>
      <right style="dashed">
        <color theme="6"/>
      </right>
      <top style="dashed">
        <color theme="6"/>
      </top>
      <bottom style="double">
        <color theme="6"/>
      </bottom>
      <diagonal/>
    </border>
    <border>
      <left style="dashed">
        <color theme="6"/>
      </left>
      <right style="dashed">
        <color theme="6"/>
      </right>
      <top style="dashed">
        <color theme="6"/>
      </top>
      <bottom style="double">
        <color theme="6"/>
      </bottom>
      <diagonal/>
    </border>
    <border>
      <left style="dashed">
        <color theme="6"/>
      </left>
      <right style="double">
        <color theme="6"/>
      </right>
      <top style="dashed">
        <color theme="6"/>
      </top>
      <bottom style="double">
        <color theme="6"/>
      </bottom>
      <diagonal/>
    </border>
    <border>
      <left style="double">
        <color theme="6"/>
      </left>
      <right style="dashed">
        <color theme="6"/>
      </right>
      <top/>
      <bottom style="dashed">
        <color theme="6"/>
      </bottom>
      <diagonal/>
    </border>
    <border>
      <left style="dashed">
        <color theme="6"/>
      </left>
      <right style="dashed">
        <color theme="6"/>
      </right>
      <top/>
      <bottom style="dashed">
        <color theme="6"/>
      </bottom>
      <diagonal/>
    </border>
    <border>
      <left style="dashed">
        <color theme="6"/>
      </left>
      <right style="double">
        <color theme="6"/>
      </right>
      <top/>
      <bottom style="dashed">
        <color theme="6"/>
      </bottom>
      <diagonal/>
    </border>
    <border>
      <left style="double">
        <color theme="0"/>
      </left>
      <right style="dashed">
        <color theme="6"/>
      </right>
      <top style="double">
        <color theme="0"/>
      </top>
      <bottom style="double">
        <color theme="0"/>
      </bottom>
      <diagonal/>
    </border>
    <border>
      <left style="dashed">
        <color theme="6"/>
      </left>
      <right style="dashed">
        <color theme="6"/>
      </right>
      <top style="double">
        <color theme="0"/>
      </top>
      <bottom style="double">
        <color theme="0"/>
      </bottom>
      <diagonal/>
    </border>
    <border>
      <left style="dashed">
        <color theme="6"/>
      </left>
      <right style="double">
        <color theme="0"/>
      </right>
      <top style="double">
        <color theme="0"/>
      </top>
      <bottom style="double">
        <color theme="0"/>
      </bottom>
      <diagonal/>
    </border>
    <border>
      <left style="double">
        <color theme="6"/>
      </left>
      <right style="dashed">
        <color theme="6"/>
      </right>
      <top style="dashed">
        <color theme="6"/>
      </top>
      <bottom/>
      <diagonal/>
    </border>
    <border>
      <left style="dashed">
        <color theme="6"/>
      </left>
      <right style="dashed">
        <color theme="6"/>
      </right>
      <top style="dashed">
        <color theme="6"/>
      </top>
      <bottom/>
      <diagonal/>
    </border>
    <border>
      <left style="dashed">
        <color theme="6"/>
      </left>
      <right style="double">
        <color theme="6"/>
      </right>
      <top style="dashed">
        <color theme="6"/>
      </top>
      <bottom/>
      <diagonal/>
    </border>
    <border>
      <left/>
      <right style="double">
        <color theme="0"/>
      </right>
      <top/>
      <bottom/>
      <diagonal/>
    </border>
    <border>
      <left style="double">
        <color theme="0"/>
      </left>
      <right style="double">
        <color theme="0"/>
      </right>
      <top/>
      <bottom/>
      <diagonal/>
    </border>
  </borders>
  <cellStyleXfs count="5">
    <xf numFmtId="0" fontId="0" fillId="0" borderId="0"/>
    <xf numFmtId="9" fontId="14" fillId="0" borderId="0" applyFont="0" applyFill="0" applyBorder="0" applyAlignment="0" applyProtection="0"/>
    <xf numFmtId="43" fontId="14" fillId="0" borderId="0" applyFont="0" applyFill="0" applyBorder="0" applyAlignment="0" applyProtection="0"/>
    <xf numFmtId="0" fontId="39" fillId="8" borderId="0" applyNumberFormat="0" applyBorder="0" applyAlignment="0" applyProtection="0"/>
    <xf numFmtId="0" fontId="40" fillId="9" borderId="0" applyNumberFormat="0" applyBorder="0" applyAlignment="0" applyProtection="0"/>
  </cellStyleXfs>
  <cellXfs count="236">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19" fillId="0" borderId="0" xfId="0" applyFont="1" applyAlignment="1">
      <alignment horizontal="center" vertical="center" wrapText="1"/>
    </xf>
    <xf numFmtId="0" fontId="0" fillId="0" borderId="0" xfId="0" applyAlignment="1">
      <alignment horizontal="center"/>
    </xf>
    <xf numFmtId="0" fontId="6" fillId="0" borderId="0" xfId="0" applyFont="1"/>
    <xf numFmtId="0" fontId="6" fillId="0" borderId="0" xfId="0" applyFont="1" applyAlignment="1">
      <alignment horizontal="center" wrapText="1"/>
    </xf>
    <xf numFmtId="0" fontId="6" fillId="0" borderId="0" xfId="0" applyFont="1" applyAlignment="1">
      <alignment wrapText="1"/>
    </xf>
    <xf numFmtId="0" fontId="6" fillId="0" borderId="0" xfId="0" applyFont="1" applyAlignment="1">
      <alignment horizontal="center" vertical="center" wrapText="1"/>
    </xf>
    <xf numFmtId="0" fontId="6" fillId="0" borderId="0" xfId="0" applyFont="1" applyAlignment="1">
      <alignment vertical="center"/>
    </xf>
    <xf numFmtId="0" fontId="0" fillId="0" borderId="0" xfId="0" applyAlignment="1">
      <alignment horizontal="center" wrapText="1"/>
    </xf>
    <xf numFmtId="0" fontId="0" fillId="0" borderId="0" xfId="0" applyAlignment="1">
      <alignment wrapText="1"/>
    </xf>
    <xf numFmtId="9" fontId="16" fillId="6" borderId="0" xfId="1" applyFont="1" applyFill="1" applyBorder="1" applyAlignment="1" applyProtection="1">
      <alignment horizontal="center"/>
    </xf>
    <xf numFmtId="0" fontId="18" fillId="6" borderId="0" xfId="0" applyFont="1" applyFill="1" applyAlignment="1">
      <alignment horizontal="center"/>
    </xf>
    <xf numFmtId="0" fontId="21" fillId="0" borderId="0" xfId="0" applyFont="1"/>
    <xf numFmtId="0" fontId="25" fillId="3" borderId="17" xfId="0" applyFont="1" applyFill="1" applyBorder="1" applyAlignment="1">
      <alignment horizontal="center" vertical="center" wrapText="1"/>
    </xf>
    <xf numFmtId="0" fontId="27" fillId="6" borderId="0" xfId="0" applyFont="1" applyFill="1" applyAlignment="1">
      <alignment horizontal="center"/>
    </xf>
    <xf numFmtId="9" fontId="26" fillId="6" borderId="0" xfId="1" applyFont="1" applyFill="1" applyBorder="1" applyAlignment="1" applyProtection="1">
      <alignment horizontal="center"/>
    </xf>
    <xf numFmtId="0" fontId="21" fillId="0" borderId="0" xfId="0" applyFont="1" applyAlignment="1">
      <alignment horizontal="center" vertical="center" wrapText="1"/>
    </xf>
    <xf numFmtId="0" fontId="29" fillId="0" borderId="0" xfId="0" applyFont="1" applyAlignment="1">
      <alignment horizontal="center" vertical="center" wrapText="1"/>
    </xf>
    <xf numFmtId="0" fontId="21" fillId="0" borderId="0" xfId="0" applyFont="1" applyAlignment="1">
      <alignment horizontal="center"/>
    </xf>
    <xf numFmtId="0" fontId="21" fillId="0" borderId="0" xfId="0" applyFont="1" applyAlignment="1">
      <alignment vertical="center"/>
    </xf>
    <xf numFmtId="0" fontId="32" fillId="0" borderId="0" xfId="0" applyFont="1" applyAlignment="1">
      <alignment vertical="center" wrapText="1"/>
    </xf>
    <xf numFmtId="0" fontId="0" fillId="0" borderId="3" xfId="0" applyBorder="1" applyAlignment="1">
      <alignment vertical="center" wrapText="1"/>
    </xf>
    <xf numFmtId="0" fontId="0" fillId="6" borderId="3" xfId="0" applyFill="1" applyBorder="1" applyAlignment="1">
      <alignment vertical="center" wrapText="1"/>
    </xf>
    <xf numFmtId="0" fontId="0" fillId="0" borderId="3" xfId="0" applyBorder="1" applyAlignment="1">
      <alignment horizontal="center" vertical="center" wrapText="1"/>
    </xf>
    <xf numFmtId="0" fontId="34" fillId="0" borderId="3" xfId="0" applyFont="1" applyBorder="1" applyAlignment="1">
      <alignment vertical="center" wrapText="1"/>
    </xf>
    <xf numFmtId="0" fontId="19" fillId="0" borderId="0" xfId="0" applyFont="1"/>
    <xf numFmtId="0" fontId="36" fillId="7" borderId="3" xfId="0" applyFont="1" applyFill="1" applyBorder="1" applyAlignment="1">
      <alignment vertical="center" wrapText="1"/>
    </xf>
    <xf numFmtId="0" fontId="38" fillId="0" borderId="0" xfId="0" applyFont="1"/>
    <xf numFmtId="0" fontId="0" fillId="0" borderId="0" xfId="0" applyAlignment="1">
      <alignment horizontal="center" vertical="center"/>
    </xf>
    <xf numFmtId="0" fontId="10" fillId="0" borderId="0" xfId="0" applyFont="1"/>
    <xf numFmtId="0" fontId="7" fillId="0" borderId="0" xfId="0" applyFont="1"/>
    <xf numFmtId="0" fontId="41" fillId="0" borderId="0" xfId="0" applyFont="1" applyAlignment="1">
      <alignment vertical="center" wrapText="1"/>
    </xf>
    <xf numFmtId="0" fontId="31" fillId="0" borderId="0" xfId="0" applyFont="1" applyAlignment="1">
      <alignment vertical="center"/>
    </xf>
    <xf numFmtId="0" fontId="32" fillId="0" borderId="0" xfId="0" applyFont="1" applyAlignment="1">
      <alignment horizontal="left" vertical="center"/>
    </xf>
    <xf numFmtId="0" fontId="33" fillId="0" borderId="0" xfId="0" applyFont="1" applyAlignment="1">
      <alignment horizontal="center" vertical="center"/>
    </xf>
    <xf numFmtId="0" fontId="30" fillId="0" borderId="0" xfId="0" applyFont="1" applyAlignment="1">
      <alignment vertical="center" wrapText="1"/>
    </xf>
    <xf numFmtId="0" fontId="17" fillId="0" borderId="0" xfId="0" applyFont="1" applyAlignment="1">
      <alignment horizontal="center"/>
    </xf>
    <xf numFmtId="0" fontId="30" fillId="0" borderId="0" xfId="0" applyFont="1" applyAlignment="1">
      <alignment horizontal="center"/>
    </xf>
    <xf numFmtId="0" fontId="30" fillId="0" borderId="0" xfId="0" applyFont="1"/>
    <xf numFmtId="0" fontId="43" fillId="0" borderId="0" xfId="0" applyFont="1" applyAlignment="1">
      <alignment horizontal="center"/>
    </xf>
    <xf numFmtId="0" fontId="38" fillId="0" borderId="0" xfId="0" applyFont="1" applyAlignment="1">
      <alignment horizontal="center" vertical="center" wrapText="1"/>
    </xf>
    <xf numFmtId="0" fontId="44" fillId="0" borderId="0" xfId="0" applyFont="1" applyAlignment="1">
      <alignment horizontal="center" vertical="center" wrapText="1"/>
    </xf>
    <xf numFmtId="0" fontId="38" fillId="0" borderId="0" xfId="0" applyFont="1" applyAlignment="1">
      <alignment vertical="center"/>
    </xf>
    <xf numFmtId="0" fontId="42" fillId="6" borderId="24" xfId="0" applyFont="1" applyFill="1" applyBorder="1" applyAlignment="1">
      <alignment horizontal="right" vertical="center"/>
    </xf>
    <xf numFmtId="0" fontId="42" fillId="6" borderId="24" xfId="0" applyFont="1" applyFill="1" applyBorder="1" applyAlignment="1">
      <alignment horizontal="left" vertical="center"/>
    </xf>
    <xf numFmtId="0" fontId="42" fillId="6" borderId="26" xfId="0" applyFont="1" applyFill="1" applyBorder="1" applyAlignment="1">
      <alignment horizontal="right" vertical="center"/>
    </xf>
    <xf numFmtId="49" fontId="42" fillId="6" borderId="26" xfId="0" applyNumberFormat="1" applyFont="1" applyFill="1" applyBorder="1" applyAlignment="1">
      <alignment horizontal="left" vertical="center"/>
    </xf>
    <xf numFmtId="0" fontId="42" fillId="6" borderId="26" xfId="0" applyFont="1" applyFill="1" applyBorder="1" applyAlignment="1">
      <alignment horizontal="left" vertical="center"/>
    </xf>
    <xf numFmtId="0" fontId="42" fillId="6" borderId="28" xfId="0" applyFont="1" applyFill="1" applyBorder="1" applyAlignment="1">
      <alignment horizontal="right" vertical="center"/>
    </xf>
    <xf numFmtId="0" fontId="42" fillId="6" borderId="28" xfId="0" applyFont="1" applyFill="1" applyBorder="1" applyAlignment="1">
      <alignment horizontal="left" vertical="center"/>
    </xf>
    <xf numFmtId="0" fontId="17"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17" fillId="0" borderId="0" xfId="0" applyFont="1" applyAlignment="1">
      <alignment horizontal="center" wrapText="1"/>
    </xf>
    <xf numFmtId="0" fontId="1" fillId="0" borderId="0" xfId="0" applyFont="1" applyAlignment="1">
      <alignment horizontal="center" wrapText="1"/>
    </xf>
    <xf numFmtId="0" fontId="45" fillId="0" borderId="0" xfId="0" applyFont="1"/>
    <xf numFmtId="0" fontId="46" fillId="0" borderId="0" xfId="0" applyFont="1"/>
    <xf numFmtId="0" fontId="47" fillId="0" borderId="0" xfId="0" applyFont="1"/>
    <xf numFmtId="0" fontId="48" fillId="0" borderId="0" xfId="0" applyFont="1" applyAlignment="1">
      <alignment vertical="center"/>
    </xf>
    <xf numFmtId="0" fontId="49" fillId="0" borderId="0" xfId="0" applyFont="1" applyAlignment="1">
      <alignment vertical="center"/>
    </xf>
    <xf numFmtId="0" fontId="51" fillId="0" borderId="0" xfId="0" applyFont="1"/>
    <xf numFmtId="0" fontId="50" fillId="0" borderId="0" xfId="0" applyFont="1"/>
    <xf numFmtId="0" fontId="51" fillId="0" borderId="0" xfId="0" applyFont="1" applyAlignment="1">
      <alignment horizontal="center" vertical="center"/>
    </xf>
    <xf numFmtId="0" fontId="51" fillId="0" borderId="0" xfId="0" applyFont="1" applyAlignment="1">
      <alignment vertical="center"/>
    </xf>
    <xf numFmtId="0" fontId="16" fillId="0" borderId="0" xfId="0" applyFont="1" applyAlignment="1">
      <alignment wrapText="1"/>
    </xf>
    <xf numFmtId="0" fontId="4" fillId="0" borderId="0" xfId="0" applyFont="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vertical="center" wrapText="1"/>
    </xf>
    <xf numFmtId="0" fontId="1" fillId="6" borderId="3" xfId="0" applyFont="1" applyFill="1" applyBorder="1" applyAlignment="1">
      <alignment vertical="center" wrapText="1"/>
    </xf>
    <xf numFmtId="0" fontId="18" fillId="5" borderId="33" xfId="0" applyFont="1" applyFill="1" applyBorder="1" applyAlignment="1">
      <alignment horizontal="center"/>
    </xf>
    <xf numFmtId="0" fontId="18" fillId="5" borderId="33" xfId="0" applyFont="1" applyFill="1" applyBorder="1" applyAlignment="1" applyProtection="1">
      <alignment horizontal="center"/>
      <protection locked="0"/>
    </xf>
    <xf numFmtId="0" fontId="18" fillId="0" borderId="33" xfId="0" applyFont="1" applyBorder="1" applyAlignment="1">
      <alignment horizontal="center"/>
    </xf>
    <xf numFmtId="0" fontId="18" fillId="0" borderId="33" xfId="0" applyFont="1" applyBorder="1" applyAlignment="1" applyProtection="1">
      <alignment horizontal="center"/>
      <protection locked="0"/>
    </xf>
    <xf numFmtId="0" fontId="15" fillId="3" borderId="34" xfId="0" applyFont="1" applyFill="1" applyBorder="1" applyAlignment="1">
      <alignment horizontal="center" vertical="center" wrapText="1"/>
    </xf>
    <xf numFmtId="0" fontId="16" fillId="0" borderId="0" xfId="0" applyFont="1" applyAlignment="1">
      <alignment horizontal="center" wrapText="1"/>
    </xf>
    <xf numFmtId="0" fontId="3" fillId="2" borderId="3" xfId="0" applyFont="1" applyFill="1" applyBorder="1" applyAlignment="1">
      <alignment horizontal="center" vertical="center"/>
    </xf>
    <xf numFmtId="0" fontId="1" fillId="0" borderId="3" xfId="0" applyFont="1" applyBorder="1" applyAlignment="1">
      <alignment horizontal="center" vertical="center"/>
    </xf>
    <xf numFmtId="0" fontId="17" fillId="0" borderId="3" xfId="0" applyFont="1" applyBorder="1" applyAlignment="1">
      <alignment horizontal="center" vertical="center"/>
    </xf>
    <xf numFmtId="0" fontId="27" fillId="5" borderId="33" xfId="0" applyFont="1" applyFill="1" applyBorder="1" applyAlignment="1">
      <alignment horizontal="center"/>
    </xf>
    <xf numFmtId="0" fontId="27" fillId="5" borderId="33" xfId="0" applyFont="1" applyFill="1" applyBorder="1" applyAlignment="1" applyProtection="1">
      <alignment horizontal="center"/>
      <protection locked="0"/>
    </xf>
    <xf numFmtId="0" fontId="27" fillId="0" borderId="33" xfId="0" applyFont="1" applyBorder="1" applyAlignment="1">
      <alignment horizontal="center"/>
    </xf>
    <xf numFmtId="0" fontId="27" fillId="0" borderId="33" xfId="0" applyFont="1" applyBorder="1" applyAlignment="1" applyProtection="1">
      <alignment horizontal="center"/>
      <protection locked="0"/>
    </xf>
    <xf numFmtId="0" fontId="27" fillId="5" borderId="35" xfId="0" applyFont="1" applyFill="1" applyBorder="1" applyAlignment="1">
      <alignment horizontal="center"/>
    </xf>
    <xf numFmtId="0" fontId="27" fillId="5" borderId="35" xfId="0" applyFont="1" applyFill="1" applyBorder="1" applyAlignment="1" applyProtection="1">
      <alignment horizontal="center"/>
      <protection locked="0"/>
    </xf>
    <xf numFmtId="0" fontId="54" fillId="0" borderId="0" xfId="0" applyFont="1"/>
    <xf numFmtId="0" fontId="55" fillId="0" borderId="0" xfId="0" applyFont="1"/>
    <xf numFmtId="0" fontId="54" fillId="0" borderId="36" xfId="0" applyFont="1" applyBorder="1" applyAlignment="1">
      <alignment horizontal="center" vertical="center" wrapText="1"/>
    </xf>
    <xf numFmtId="0" fontId="54" fillId="0" borderId="36" xfId="0" applyFont="1" applyBorder="1" applyAlignment="1">
      <alignment horizontal="left" vertical="center" wrapText="1"/>
    </xf>
    <xf numFmtId="0" fontId="54" fillId="0" borderId="36" xfId="0" applyFont="1" applyBorder="1" applyAlignment="1" applyProtection="1">
      <alignment horizontal="center" vertical="center" wrapText="1"/>
      <protection locked="0"/>
    </xf>
    <xf numFmtId="14" fontId="54" fillId="0" borderId="36" xfId="0" applyNumberFormat="1" applyFont="1" applyBorder="1" applyAlignment="1" applyProtection="1">
      <alignment horizontal="center" vertical="center" wrapText="1"/>
      <protection locked="0"/>
    </xf>
    <xf numFmtId="0" fontId="54" fillId="0" borderId="37" xfId="0" applyFont="1" applyBorder="1" applyAlignment="1">
      <alignment horizontal="center" vertical="center" wrapText="1"/>
    </xf>
    <xf numFmtId="0" fontId="54" fillId="0" borderId="38" xfId="0" applyFont="1" applyBorder="1" applyAlignment="1" applyProtection="1">
      <alignment horizontal="center" vertical="center" wrapText="1"/>
      <protection locked="0"/>
    </xf>
    <xf numFmtId="0" fontId="54" fillId="0" borderId="39" xfId="0" applyFont="1" applyBorder="1" applyAlignment="1">
      <alignment horizontal="center" vertical="center" wrapText="1"/>
    </xf>
    <xf numFmtId="0" fontId="54" fillId="0" borderId="40" xfId="0" applyFont="1" applyBorder="1" applyAlignment="1">
      <alignment horizontal="center" vertical="center" wrapText="1"/>
    </xf>
    <xf numFmtId="0" fontId="54" fillId="0" borderId="40" xfId="0" applyFont="1" applyBorder="1" applyAlignment="1">
      <alignment horizontal="left" vertical="center" wrapText="1"/>
    </xf>
    <xf numFmtId="0" fontId="54" fillId="0" borderId="40" xfId="0" applyFont="1" applyBorder="1" applyAlignment="1" applyProtection="1">
      <alignment horizontal="center" vertical="center" wrapText="1"/>
      <protection locked="0"/>
    </xf>
    <xf numFmtId="0" fontId="54" fillId="0" borderId="41" xfId="0" applyFont="1" applyBorder="1" applyAlignment="1" applyProtection="1">
      <alignment horizontal="center" vertical="center" wrapText="1"/>
      <protection locked="0"/>
    </xf>
    <xf numFmtId="0" fontId="54" fillId="0" borderId="42" xfId="0" applyFont="1" applyBorder="1" applyAlignment="1">
      <alignment horizontal="center" vertical="center" wrapText="1"/>
    </xf>
    <xf numFmtId="0" fontId="54" fillId="0" borderId="43" xfId="0" applyFont="1" applyBorder="1" applyAlignment="1">
      <alignment horizontal="center" vertical="center" wrapText="1"/>
    </xf>
    <xf numFmtId="0" fontId="54" fillId="0" borderId="43" xfId="0" applyFont="1" applyBorder="1" applyAlignment="1">
      <alignment horizontal="left" vertical="center" wrapText="1"/>
    </xf>
    <xf numFmtId="0" fontId="54" fillId="0" borderId="43" xfId="0" applyFont="1" applyBorder="1" applyAlignment="1" applyProtection="1">
      <alignment horizontal="center" vertical="center" wrapText="1"/>
      <protection locked="0"/>
    </xf>
    <xf numFmtId="0" fontId="54" fillId="0" borderId="44" xfId="0" applyFont="1" applyBorder="1" applyAlignment="1" applyProtection="1">
      <alignment horizontal="center" vertical="center" wrapText="1"/>
      <protection locked="0"/>
    </xf>
    <xf numFmtId="0" fontId="54" fillId="0" borderId="48" xfId="0" applyFont="1" applyBorder="1" applyAlignment="1">
      <alignment horizontal="center" vertical="center" wrapText="1"/>
    </xf>
    <xf numFmtId="0" fontId="54" fillId="0" borderId="49" xfId="0" applyFont="1" applyBorder="1" applyAlignment="1">
      <alignment horizontal="center" vertical="center" wrapText="1"/>
    </xf>
    <xf numFmtId="0" fontId="54" fillId="0" borderId="49" xfId="0" applyFont="1" applyBorder="1" applyAlignment="1">
      <alignment horizontal="left" vertical="center" wrapText="1"/>
    </xf>
    <xf numFmtId="0" fontId="54" fillId="0" borderId="49" xfId="0" applyFont="1" applyBorder="1" applyAlignment="1" applyProtection="1">
      <alignment horizontal="center" vertical="center" wrapText="1"/>
      <protection locked="0"/>
    </xf>
    <xf numFmtId="0" fontId="54" fillId="0" borderId="50" xfId="0" applyFont="1" applyBorder="1" applyAlignment="1" applyProtection="1">
      <alignment horizontal="center" vertical="center" wrapText="1"/>
      <protection locked="0"/>
    </xf>
    <xf numFmtId="14" fontId="54" fillId="0" borderId="49" xfId="0" applyNumberFormat="1" applyFont="1" applyBorder="1" applyAlignment="1" applyProtection="1">
      <alignment horizontal="center" vertical="center" wrapText="1"/>
      <protection locked="0"/>
    </xf>
    <xf numFmtId="0" fontId="54" fillId="0" borderId="49" xfId="0" applyFont="1" applyBorder="1" applyAlignment="1" applyProtection="1">
      <alignment horizontal="center" vertical="top" wrapText="1"/>
      <protection locked="0"/>
    </xf>
    <xf numFmtId="0" fontId="52" fillId="4" borderId="17" xfId="0" applyFont="1" applyFill="1" applyBorder="1" applyAlignment="1">
      <alignment horizontal="center" vertical="center" wrapText="1"/>
    </xf>
    <xf numFmtId="0" fontId="11" fillId="10" borderId="13" xfId="0" applyFont="1" applyFill="1" applyBorder="1" applyAlignment="1">
      <alignment horizontal="center" vertical="center"/>
    </xf>
    <xf numFmtId="0" fontId="0" fillId="0" borderId="0" xfId="0" applyAlignment="1">
      <alignment horizontal="left" vertical="center" wrapText="1"/>
    </xf>
    <xf numFmtId="0" fontId="0" fillId="0" borderId="3" xfId="0" applyBorder="1" applyAlignment="1">
      <alignment horizontal="left" vertical="center" wrapText="1"/>
    </xf>
    <xf numFmtId="0" fontId="19" fillId="0" borderId="0" xfId="0" applyFont="1" applyAlignment="1">
      <alignment horizontal="left" vertical="center" wrapText="1"/>
    </xf>
    <xf numFmtId="0" fontId="9" fillId="3" borderId="17" xfId="0" applyFont="1" applyFill="1" applyBorder="1" applyAlignment="1">
      <alignment horizontal="center" vertical="center"/>
    </xf>
    <xf numFmtId="0" fontId="59" fillId="0" borderId="0" xfId="0" applyFont="1"/>
    <xf numFmtId="0" fontId="60" fillId="0" borderId="0" xfId="0" applyFont="1"/>
    <xf numFmtId="0" fontId="61" fillId="0" borderId="3" xfId="3" applyFont="1" applyFill="1" applyBorder="1" applyAlignment="1">
      <alignment horizontal="center" vertical="center"/>
    </xf>
    <xf numFmtId="0" fontId="61" fillId="0" borderId="3" xfId="3" applyFont="1" applyFill="1" applyBorder="1" applyAlignment="1">
      <alignment vertical="center" wrapText="1"/>
    </xf>
    <xf numFmtId="0" fontId="62" fillId="0" borderId="3" xfId="3" applyFont="1" applyFill="1" applyBorder="1" applyAlignment="1">
      <alignment horizontal="center" vertical="center"/>
    </xf>
    <xf numFmtId="0" fontId="61" fillId="0" borderId="3" xfId="3" applyFont="1" applyFill="1" applyBorder="1" applyAlignment="1">
      <alignment horizontal="center" vertical="center" wrapText="1"/>
    </xf>
    <xf numFmtId="0" fontId="61" fillId="0" borderId="3" xfId="4" applyFont="1" applyFill="1" applyBorder="1" applyAlignment="1">
      <alignment horizontal="center" vertical="center" wrapText="1"/>
    </xf>
    <xf numFmtId="0" fontId="61" fillId="0" borderId="3" xfId="4" applyFont="1" applyFill="1" applyBorder="1" applyAlignment="1">
      <alignment vertical="center" wrapText="1"/>
    </xf>
    <xf numFmtId="0" fontId="61" fillId="0" borderId="3" xfId="4" applyFont="1" applyFill="1" applyBorder="1" applyAlignment="1">
      <alignment horizontal="center" vertical="center"/>
    </xf>
    <xf numFmtId="0" fontId="62" fillId="0" borderId="3" xfId="4" applyFont="1" applyFill="1" applyBorder="1" applyAlignment="1">
      <alignment horizontal="center" vertical="center"/>
    </xf>
    <xf numFmtId="0" fontId="58" fillId="0" borderId="9" xfId="0" applyFont="1" applyBorder="1" applyAlignment="1">
      <alignment horizontal="center" vertical="center" wrapText="1"/>
    </xf>
    <xf numFmtId="0" fontId="58" fillId="0" borderId="23" xfId="0" applyFont="1" applyBorder="1" applyAlignment="1">
      <alignment horizontal="center" vertical="center" wrapText="1"/>
    </xf>
    <xf numFmtId="0" fontId="9" fillId="3" borderId="17" xfId="0" applyFont="1" applyFill="1" applyBorder="1" applyAlignment="1">
      <alignment horizontal="center" vertical="center"/>
    </xf>
    <xf numFmtId="0" fontId="8" fillId="3" borderId="20"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57" fillId="0" borderId="9" xfId="0" applyFont="1" applyBorder="1" applyAlignment="1" applyProtection="1">
      <alignment horizontal="center" vertical="center" wrapText="1"/>
      <protection locked="0"/>
    </xf>
    <xf numFmtId="0" fontId="57" fillId="0" borderId="23" xfId="0" applyFont="1" applyBorder="1" applyAlignment="1" applyProtection="1">
      <alignment horizontal="center" vertical="center" wrapText="1"/>
      <protection locked="0"/>
    </xf>
    <xf numFmtId="16" fontId="58" fillId="0" borderId="23" xfId="0" applyNumberFormat="1" applyFont="1" applyBorder="1" applyAlignment="1" applyProtection="1">
      <alignment horizontal="center" vertical="center" wrapText="1"/>
      <protection locked="0"/>
    </xf>
    <xf numFmtId="0" fontId="58" fillId="0" borderId="23" xfId="0" applyFont="1" applyBorder="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11" fillId="10" borderId="0" xfId="0" applyFont="1" applyFill="1" applyAlignment="1" applyProtection="1">
      <alignment horizontal="center" vertical="center"/>
      <protection locked="0"/>
    </xf>
    <xf numFmtId="0" fontId="58" fillId="0" borderId="9" xfId="0" applyFont="1" applyBorder="1" applyAlignment="1" applyProtection="1">
      <alignment horizontal="center" vertical="center" wrapText="1"/>
      <protection locked="0"/>
    </xf>
    <xf numFmtId="0" fontId="59" fillId="0" borderId="51" xfId="0" applyFont="1" applyBorder="1" applyAlignment="1">
      <alignment horizontal="center" vertical="center" wrapText="1"/>
    </xf>
    <xf numFmtId="0" fontId="59" fillId="0" borderId="52" xfId="0" applyFont="1" applyBorder="1" applyAlignment="1">
      <alignment horizontal="center" vertical="center" wrapText="1"/>
    </xf>
    <xf numFmtId="0" fontId="11" fillId="10" borderId="13" xfId="0" applyFont="1" applyFill="1" applyBorder="1" applyAlignment="1" applyProtection="1">
      <alignment horizontal="center" vertical="center"/>
      <protection locked="0"/>
    </xf>
    <xf numFmtId="0" fontId="11" fillId="10" borderId="13" xfId="0" applyFont="1" applyFill="1" applyBorder="1" applyAlignment="1" applyProtection="1">
      <alignment horizontal="center" vertical="center" wrapText="1"/>
      <protection locked="0"/>
    </xf>
    <xf numFmtId="0" fontId="11" fillId="10" borderId="0" xfId="0" applyFont="1" applyFill="1" applyAlignment="1" applyProtection="1">
      <alignment horizontal="center" vertical="center" wrapText="1"/>
      <protection locked="0"/>
    </xf>
    <xf numFmtId="0" fontId="59" fillId="0" borderId="51" xfId="0" applyFont="1" applyBorder="1" applyAlignment="1">
      <alignment horizontal="center" vertical="center"/>
    </xf>
    <xf numFmtId="0" fontId="59" fillId="0" borderId="52" xfId="0" applyFont="1" applyBorder="1" applyAlignment="1">
      <alignment horizontal="center" vertical="center"/>
    </xf>
    <xf numFmtId="0" fontId="11" fillId="10" borderId="52" xfId="0" applyFont="1" applyFill="1" applyBorder="1" applyAlignment="1" applyProtection="1">
      <alignment horizontal="center" vertical="center" wrapText="1"/>
      <protection locked="0"/>
    </xf>
    <xf numFmtId="0" fontId="2" fillId="2"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0" borderId="0" xfId="0" applyAlignment="1">
      <alignment horizontal="center" vertical="center"/>
    </xf>
    <xf numFmtId="43" fontId="0" fillId="0" borderId="0" xfId="2" applyFont="1" applyAlignment="1" applyProtection="1">
      <alignment horizontal="center" vertical="center"/>
    </xf>
    <xf numFmtId="0" fontId="19" fillId="0" borderId="0" xfId="0" applyFont="1" applyAlignment="1">
      <alignment horizontal="center" vertical="center" wrapText="1"/>
    </xf>
    <xf numFmtId="0" fontId="15" fillId="3" borderId="1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0" fillId="0" borderId="2" xfId="0" applyBorder="1" applyAlignment="1">
      <alignment horizontal="center"/>
    </xf>
    <xf numFmtId="0" fontId="0" fillId="0" borderId="1" xfId="0" applyBorder="1" applyAlignment="1">
      <alignment horizontal="center" vertical="center"/>
    </xf>
    <xf numFmtId="0" fontId="19" fillId="0" borderId="1" xfId="0" applyFont="1" applyBorder="1" applyAlignment="1">
      <alignment horizontal="center" vertical="center" wrapText="1"/>
    </xf>
    <xf numFmtId="0" fontId="16" fillId="5" borderId="33" xfId="0" applyFont="1" applyFill="1" applyBorder="1" applyAlignment="1">
      <alignment horizontal="center"/>
    </xf>
    <xf numFmtId="0" fontId="18" fillId="5" borderId="33" xfId="0" applyFont="1" applyFill="1" applyBorder="1" applyAlignment="1">
      <alignment horizontal="center"/>
    </xf>
    <xf numFmtId="0" fontId="18" fillId="5" borderId="33" xfId="0" applyFont="1" applyFill="1" applyBorder="1" applyAlignment="1">
      <alignment horizontal="left"/>
    </xf>
    <xf numFmtId="0" fontId="18" fillId="0" borderId="33" xfId="0" applyFont="1" applyBorder="1" applyAlignment="1">
      <alignment horizontal="left"/>
    </xf>
    <xf numFmtId="0" fontId="16" fillId="0" borderId="33" xfId="0" applyFont="1" applyBorder="1" applyAlignment="1">
      <alignment horizontal="center"/>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10" fontId="20" fillId="0" borderId="14" xfId="1" applyNumberFormat="1" applyFont="1" applyBorder="1" applyAlignment="1" applyProtection="1">
      <alignment horizontal="center" vertical="center"/>
    </xf>
    <xf numFmtId="10" fontId="20" fillId="0" borderId="18" xfId="1" applyNumberFormat="1" applyFont="1" applyBorder="1" applyAlignment="1" applyProtection="1">
      <alignment horizontal="center" vertical="center"/>
    </xf>
    <xf numFmtId="10" fontId="20" fillId="0" borderId="19" xfId="1" applyNumberFormat="1" applyFont="1" applyBorder="1" applyAlignment="1" applyProtection="1">
      <alignment horizontal="center" vertical="center"/>
    </xf>
    <xf numFmtId="9" fontId="16" fillId="5" borderId="33" xfId="1" applyFont="1" applyFill="1" applyBorder="1" applyAlignment="1" applyProtection="1">
      <alignment horizontal="center"/>
    </xf>
    <xf numFmtId="9" fontId="16" fillId="0" borderId="33" xfId="1" applyFont="1" applyFill="1" applyBorder="1" applyAlignment="1" applyProtection="1">
      <alignment horizontal="center"/>
    </xf>
    <xf numFmtId="0" fontId="15" fillId="3" borderId="34"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2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3" xfId="0" applyFont="1" applyBorder="1" applyAlignment="1">
      <alignment horizontal="center" vertical="center" wrapText="1"/>
    </xf>
    <xf numFmtId="16" fontId="13" fillId="0" borderId="23" xfId="0" applyNumberFormat="1" applyFont="1" applyBorder="1" applyAlignment="1">
      <alignment horizontal="center" vertical="center" wrapText="1"/>
    </xf>
    <xf numFmtId="0" fontId="56" fillId="4" borderId="45" xfId="0" applyFont="1" applyFill="1" applyBorder="1" applyAlignment="1">
      <alignment horizontal="center" wrapText="1"/>
    </xf>
    <xf numFmtId="0" fontId="56" fillId="4" borderId="46" xfId="0" applyFont="1" applyFill="1" applyBorder="1" applyAlignment="1">
      <alignment horizontal="center" wrapText="1"/>
    </xf>
    <xf numFmtId="0" fontId="56" fillId="4" borderId="47" xfId="0" applyFont="1" applyFill="1" applyBorder="1" applyAlignment="1">
      <alignment horizontal="center" wrapText="1"/>
    </xf>
    <xf numFmtId="0" fontId="2" fillId="2" borderId="3" xfId="0" applyFont="1" applyFill="1" applyBorder="1" applyAlignment="1">
      <alignment horizontal="center" wrapText="1"/>
    </xf>
    <xf numFmtId="0" fontId="2" fillId="2" borderId="3" xfId="0" applyFont="1" applyFill="1" applyBorder="1" applyAlignment="1">
      <alignment horizontal="center"/>
    </xf>
    <xf numFmtId="0" fontId="22" fillId="3" borderId="10"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5" fillId="3" borderId="17" xfId="0" applyFont="1" applyFill="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13" fillId="0" borderId="5" xfId="0" applyFont="1" applyBorder="1" applyAlignment="1">
      <alignment horizontal="center" vertical="center" wrapText="1"/>
    </xf>
    <xf numFmtId="16" fontId="13" fillId="0" borderId="7" xfId="0" applyNumberFormat="1" applyFont="1" applyBorder="1" applyAlignment="1">
      <alignment horizontal="center" vertical="center" wrapText="1"/>
    </xf>
    <xf numFmtId="0" fontId="24" fillId="0" borderId="8" xfId="0" applyFont="1" applyBorder="1" applyAlignment="1">
      <alignment horizontal="center" vertical="center" wrapText="1"/>
    </xf>
    <xf numFmtId="0" fontId="13" fillId="0" borderId="16" xfId="0" applyFont="1" applyBorder="1" applyAlignment="1">
      <alignment horizontal="center" vertical="center" wrapText="1"/>
    </xf>
    <xf numFmtId="0" fontId="24" fillId="0" borderId="9" xfId="0" applyFont="1" applyBorder="1" applyAlignment="1">
      <alignment horizontal="center" vertical="center" wrapText="1"/>
    </xf>
    <xf numFmtId="0" fontId="27" fillId="0" borderId="33" xfId="0" applyFont="1" applyBorder="1" applyAlignment="1">
      <alignment horizontal="left"/>
    </xf>
    <xf numFmtId="0" fontId="26" fillId="0" borderId="33" xfId="0" applyFont="1" applyBorder="1" applyAlignment="1">
      <alignment horizontal="center"/>
    </xf>
    <xf numFmtId="9" fontId="26" fillId="0" borderId="33" xfId="1" applyFont="1" applyFill="1" applyBorder="1" applyAlignment="1" applyProtection="1">
      <alignment horizontal="center"/>
    </xf>
    <xf numFmtId="0" fontId="27" fillId="5" borderId="35" xfId="0" applyFont="1" applyFill="1" applyBorder="1" applyAlignment="1">
      <alignment horizontal="left"/>
    </xf>
    <xf numFmtId="0" fontId="26" fillId="5" borderId="35" xfId="0" applyFont="1" applyFill="1" applyBorder="1" applyAlignment="1">
      <alignment horizontal="center"/>
    </xf>
    <xf numFmtId="9" fontId="26" fillId="5" borderId="35" xfId="1" applyFont="1" applyFill="1" applyBorder="1" applyAlignment="1" applyProtection="1">
      <alignment horizontal="center"/>
    </xf>
    <xf numFmtId="0" fontId="27" fillId="5" borderId="33" xfId="0" applyFont="1" applyFill="1" applyBorder="1" applyAlignment="1">
      <alignment horizontal="left"/>
    </xf>
    <xf numFmtId="0" fontId="26" fillId="5" borderId="33" xfId="0" applyFont="1" applyFill="1" applyBorder="1" applyAlignment="1">
      <alignment horizontal="center"/>
    </xf>
    <xf numFmtId="9" fontId="26" fillId="5" borderId="33" xfId="1" applyFont="1" applyFill="1" applyBorder="1" applyAlignment="1" applyProtection="1">
      <alignment horizontal="center"/>
    </xf>
    <xf numFmtId="10" fontId="28" fillId="0" borderId="10" xfId="1" applyNumberFormat="1" applyFont="1" applyBorder="1" applyAlignment="1" applyProtection="1">
      <alignment horizontal="center" vertical="center"/>
    </xf>
    <xf numFmtId="10" fontId="28" fillId="0" borderId="11" xfId="1" applyNumberFormat="1" applyFont="1" applyBorder="1" applyAlignment="1" applyProtection="1">
      <alignment horizontal="center" vertical="center"/>
    </xf>
    <xf numFmtId="10" fontId="28" fillId="0" borderId="12" xfId="1" applyNumberFormat="1" applyFont="1" applyBorder="1" applyAlignment="1" applyProtection="1">
      <alignment horizontal="center" vertical="center"/>
    </xf>
    <xf numFmtId="0" fontId="25" fillId="3" borderId="10"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0" fillId="0" borderId="15" xfId="0" applyBorder="1" applyAlignment="1">
      <alignment horizontal="center" vertical="center" wrapText="1"/>
    </xf>
    <xf numFmtId="0" fontId="21" fillId="0" borderId="0" xfId="0" applyFont="1" applyAlignment="1">
      <alignment horizontal="center" vertical="center" wrapText="1"/>
    </xf>
    <xf numFmtId="0" fontId="21" fillId="0" borderId="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2" xfId="0" applyFont="1" applyBorder="1" applyAlignment="1">
      <alignment horizontal="center"/>
    </xf>
    <xf numFmtId="0" fontId="27" fillId="5" borderId="33" xfId="0" applyFont="1" applyFill="1" applyBorder="1" applyAlignment="1">
      <alignment horizontal="center"/>
    </xf>
    <xf numFmtId="0" fontId="29" fillId="0" borderId="1" xfId="0" applyFont="1" applyBorder="1" applyAlignment="1">
      <alignment horizontal="center" vertical="center" wrapText="1"/>
    </xf>
    <xf numFmtId="0" fontId="29" fillId="0" borderId="0" xfId="0" applyFont="1" applyAlignment="1">
      <alignment horizontal="center" vertical="center" wrapText="1"/>
    </xf>
    <xf numFmtId="0" fontId="21" fillId="0" borderId="1" xfId="0" applyFont="1" applyBorder="1" applyAlignment="1">
      <alignment horizontal="center" vertical="center"/>
    </xf>
    <xf numFmtId="0" fontId="21" fillId="0" borderId="0" xfId="0" applyFont="1" applyAlignment="1">
      <alignment horizontal="center" vertical="center"/>
    </xf>
    <xf numFmtId="43" fontId="21" fillId="0" borderId="0" xfId="2" applyFont="1" applyAlignment="1" applyProtection="1">
      <alignment horizontal="center" vertical="center"/>
    </xf>
    <xf numFmtId="0" fontId="42" fillId="6" borderId="30" xfId="0" applyFont="1" applyFill="1" applyBorder="1" applyAlignment="1">
      <alignment horizontal="center"/>
    </xf>
    <xf numFmtId="0" fontId="42" fillId="6" borderId="31" xfId="0" applyFont="1" applyFill="1" applyBorder="1" applyAlignment="1">
      <alignment horizontal="center"/>
    </xf>
    <xf numFmtId="0" fontId="42" fillId="6" borderId="32" xfId="0" applyFont="1" applyFill="1" applyBorder="1" applyAlignment="1">
      <alignment horizontal="center"/>
    </xf>
    <xf numFmtId="0" fontId="53" fillId="6" borderId="25" xfId="0" applyFont="1" applyFill="1" applyBorder="1" applyAlignment="1">
      <alignment horizontal="center" vertical="center"/>
    </xf>
    <xf numFmtId="0" fontId="53" fillId="6" borderId="27" xfId="0" applyFont="1" applyFill="1" applyBorder="1" applyAlignment="1">
      <alignment horizontal="center" vertical="center"/>
    </xf>
    <xf numFmtId="0" fontId="63" fillId="6" borderId="27" xfId="0" applyFont="1" applyFill="1" applyBorder="1" applyAlignment="1">
      <alignment horizontal="left" vertical="center" wrapText="1"/>
    </xf>
    <xf numFmtId="0" fontId="63" fillId="6" borderId="29" xfId="0" applyFont="1" applyFill="1" applyBorder="1" applyAlignment="1">
      <alignment horizontal="left" vertical="center" wrapText="1"/>
    </xf>
  </cellXfs>
  <cellStyles count="5">
    <cellStyle name="Bueno" xfId="3" builtinId="26"/>
    <cellStyle name="Millares" xfId="2" builtinId="3"/>
    <cellStyle name="Neutral" xfId="4" builtinId="28"/>
    <cellStyle name="Normal" xfId="0" builtinId="0"/>
    <cellStyle name="Porcentaje" xfId="1" builtinId="5"/>
  </cellStyles>
  <dxfs count="147">
    <dxf>
      <font>
        <b/>
        <i val="0"/>
        <color rgb="FF006100"/>
      </font>
      <fill>
        <patternFill>
          <bgColor rgb="FFC6EFCE"/>
        </patternFill>
      </fill>
    </dxf>
    <dxf>
      <font>
        <color rgb="FFC00000"/>
      </font>
      <fill>
        <patternFill>
          <bgColor rgb="FFFF9999"/>
        </patternFill>
      </fill>
    </dxf>
    <dxf>
      <font>
        <color rgb="FF9C5700"/>
      </font>
      <fill>
        <patternFill>
          <bgColor rgb="FFFFCC99"/>
        </patternFill>
      </fill>
    </dxf>
    <dxf>
      <font>
        <color rgb="FF9C5700"/>
      </font>
      <fill>
        <patternFill>
          <bgColor rgb="FFFFEB9C"/>
        </patternFill>
      </fill>
    </dxf>
    <dxf>
      <font>
        <color rgb="FF006100"/>
      </font>
      <fill>
        <patternFill>
          <bgColor rgb="FFC6EFCE"/>
        </patternFill>
      </fill>
    </dxf>
    <dxf>
      <font>
        <b/>
        <i val="0"/>
        <color rgb="FF006100"/>
      </font>
      <fill>
        <patternFill>
          <bgColor rgb="FFC6EFCE"/>
        </patternFill>
      </fill>
    </dxf>
    <dxf>
      <font>
        <color rgb="FFC00000"/>
      </font>
      <fill>
        <patternFill>
          <bgColor rgb="FFFF9999"/>
        </patternFill>
      </fill>
    </dxf>
    <dxf>
      <font>
        <color rgb="FF9C5700"/>
      </font>
      <fill>
        <patternFill>
          <bgColor rgb="FFFFCC99"/>
        </patternFill>
      </fill>
    </dxf>
    <dxf>
      <font>
        <color rgb="FF9C5700"/>
      </font>
      <fill>
        <patternFill>
          <bgColor rgb="FFFFEB9C"/>
        </patternFill>
      </fill>
    </dxf>
    <dxf>
      <font>
        <color rgb="FF006100"/>
      </font>
      <fill>
        <patternFill>
          <bgColor rgb="FFC6EFCE"/>
        </patternFill>
      </fill>
    </dxf>
    <dxf>
      <font>
        <b/>
        <i val="0"/>
        <color rgb="FF006100"/>
      </font>
      <fill>
        <patternFill>
          <bgColor rgb="FFC6EFCE"/>
        </patternFill>
      </fill>
    </dxf>
    <dxf>
      <font>
        <color rgb="FFC00000"/>
      </font>
      <fill>
        <patternFill>
          <bgColor rgb="FFFF9999"/>
        </patternFill>
      </fill>
    </dxf>
    <dxf>
      <font>
        <color rgb="FF9C5700"/>
      </font>
      <fill>
        <patternFill>
          <bgColor rgb="FFFFCC99"/>
        </patternFill>
      </fill>
    </dxf>
    <dxf>
      <font>
        <color rgb="FF9C5700"/>
      </font>
      <fill>
        <patternFill>
          <bgColor rgb="FFFFEB9C"/>
        </patternFill>
      </fill>
    </dxf>
    <dxf>
      <font>
        <color rgb="FF006100"/>
      </font>
      <fill>
        <patternFill>
          <bgColor rgb="FFC6EFCE"/>
        </patternFill>
      </fill>
    </dxf>
    <dxf>
      <font>
        <b/>
        <i val="0"/>
        <color rgb="FF006100"/>
      </font>
      <fill>
        <patternFill>
          <bgColor rgb="FFC6EFCE"/>
        </patternFill>
      </fill>
    </dxf>
    <dxf>
      <font>
        <color rgb="FFC00000"/>
      </font>
      <fill>
        <patternFill>
          <bgColor rgb="FFFF9999"/>
        </patternFill>
      </fill>
    </dxf>
    <dxf>
      <font>
        <color rgb="FF9C5700"/>
      </font>
      <fill>
        <patternFill>
          <bgColor rgb="FFFFCC99"/>
        </patternFill>
      </fill>
    </dxf>
    <dxf>
      <font>
        <color rgb="FF9C5700"/>
      </font>
      <fill>
        <patternFill>
          <bgColor rgb="FFFFEB9C"/>
        </patternFill>
      </fill>
    </dxf>
    <dxf>
      <font>
        <color rgb="FF006100"/>
      </font>
      <fill>
        <patternFill>
          <bgColor rgb="FFC6EFCE"/>
        </patternFill>
      </fill>
    </dxf>
    <dxf>
      <font>
        <b/>
        <i val="0"/>
        <color rgb="FF006100"/>
      </font>
      <fill>
        <patternFill>
          <bgColor rgb="FFC6EFCE"/>
        </patternFill>
      </fill>
    </dxf>
    <dxf>
      <font>
        <color rgb="FFC00000"/>
      </font>
      <fill>
        <patternFill>
          <bgColor rgb="FFFF9999"/>
        </patternFill>
      </fill>
    </dxf>
    <dxf>
      <font>
        <color rgb="FF9C5700"/>
      </font>
      <fill>
        <patternFill>
          <bgColor rgb="FFFFCC99"/>
        </patternFill>
      </fill>
    </dxf>
    <dxf>
      <font>
        <color rgb="FF9C5700"/>
      </font>
      <fill>
        <patternFill>
          <bgColor rgb="FFFFEB9C"/>
        </patternFill>
      </fill>
    </dxf>
    <dxf>
      <font>
        <color rgb="FF006100"/>
      </font>
      <fill>
        <patternFill>
          <bgColor rgb="FFC6EFCE"/>
        </patternFill>
      </fill>
    </dxf>
    <dxf>
      <font>
        <b/>
        <i val="0"/>
        <color rgb="FF006100"/>
      </font>
      <fill>
        <patternFill>
          <bgColor rgb="FFC6EFCE"/>
        </patternFill>
      </fill>
    </dxf>
    <dxf>
      <font>
        <color rgb="FFC00000"/>
      </font>
      <fill>
        <patternFill>
          <bgColor rgb="FFFF9999"/>
        </patternFill>
      </fill>
    </dxf>
    <dxf>
      <font>
        <color rgb="FF9C5700"/>
      </font>
      <fill>
        <patternFill>
          <bgColor rgb="FFFFCC99"/>
        </patternFill>
      </fill>
    </dxf>
    <dxf>
      <font>
        <color rgb="FF9C5700"/>
      </font>
      <fill>
        <patternFill>
          <bgColor rgb="FFFFEB9C"/>
        </patternFill>
      </fill>
    </dxf>
    <dxf>
      <font>
        <color rgb="FF006100"/>
      </font>
      <fill>
        <patternFill>
          <bgColor rgb="FFC6EFCE"/>
        </patternFill>
      </fill>
    </dxf>
    <dxf>
      <font>
        <b/>
        <i val="0"/>
        <color rgb="FF006100"/>
      </font>
      <fill>
        <patternFill>
          <bgColor rgb="FFC6EFCE"/>
        </patternFill>
      </fill>
    </dxf>
    <dxf>
      <font>
        <color rgb="FFC00000"/>
      </font>
      <fill>
        <patternFill>
          <bgColor rgb="FFFF9999"/>
        </patternFill>
      </fill>
    </dxf>
    <dxf>
      <font>
        <color rgb="FF9C5700"/>
      </font>
      <fill>
        <patternFill>
          <bgColor rgb="FFFFCC99"/>
        </patternFill>
      </fill>
    </dxf>
    <dxf>
      <font>
        <color rgb="FF9C5700"/>
      </font>
      <fill>
        <patternFill>
          <bgColor rgb="FFFFEB9C"/>
        </patternFill>
      </fill>
    </dxf>
    <dxf>
      <font>
        <color rgb="FF006100"/>
      </font>
      <fill>
        <patternFill>
          <bgColor rgb="FFC6EFCE"/>
        </patternFill>
      </fill>
    </dxf>
    <dxf>
      <font>
        <b/>
        <i val="0"/>
        <color rgb="FF006100"/>
      </font>
      <fill>
        <patternFill>
          <bgColor rgb="FFC6EFCE"/>
        </patternFill>
      </fill>
    </dxf>
    <dxf>
      <font>
        <color rgb="FF006100"/>
      </font>
      <fill>
        <patternFill>
          <bgColor rgb="FFC6EFCE"/>
        </patternFill>
      </fill>
    </dxf>
    <dxf>
      <font>
        <color rgb="FF9C5700"/>
      </font>
      <fill>
        <patternFill>
          <bgColor rgb="FFFFCC99"/>
        </patternFill>
      </fill>
    </dxf>
    <dxf>
      <font>
        <color rgb="FF9C5700"/>
      </font>
      <fill>
        <patternFill>
          <bgColor rgb="FFFFEB9C"/>
        </patternFill>
      </fill>
    </dxf>
    <dxf>
      <font>
        <color rgb="FFC00000"/>
      </font>
      <fill>
        <patternFill>
          <bgColor rgb="FFFF9999"/>
        </patternFill>
      </fill>
    </dxf>
    <dxf>
      <font>
        <b/>
        <i val="0"/>
        <color rgb="FF006100"/>
      </font>
      <fill>
        <patternFill>
          <bgColor rgb="FFC6EFCE"/>
        </patternFill>
      </fill>
    </dxf>
    <dxf>
      <font>
        <color rgb="FFC00000"/>
      </font>
      <fill>
        <patternFill>
          <bgColor rgb="FFFF9999"/>
        </patternFill>
      </fill>
    </dxf>
    <dxf>
      <font>
        <color rgb="FF9C5700"/>
      </font>
      <fill>
        <patternFill>
          <bgColor rgb="FFFFCC99"/>
        </patternFill>
      </fill>
    </dxf>
    <dxf>
      <font>
        <color rgb="FF9C5700"/>
      </font>
      <fill>
        <patternFill>
          <bgColor rgb="FFFFEB9C"/>
        </patternFill>
      </fill>
    </dxf>
    <dxf>
      <font>
        <color rgb="FF006100"/>
      </font>
      <fill>
        <patternFill>
          <bgColor rgb="FFC6EFCE"/>
        </patternFill>
      </fill>
    </dxf>
    <dxf>
      <font>
        <b/>
        <i val="0"/>
        <color rgb="FF006100"/>
      </font>
      <fill>
        <patternFill>
          <bgColor rgb="FFC6EFCE"/>
        </patternFill>
      </fill>
    </dxf>
    <dxf>
      <font>
        <color rgb="FFC00000"/>
      </font>
      <fill>
        <patternFill>
          <bgColor rgb="FFFF9999"/>
        </patternFill>
      </fill>
    </dxf>
    <dxf>
      <font>
        <color rgb="FF9C5700"/>
      </font>
      <fill>
        <patternFill>
          <bgColor rgb="FFFFCC99"/>
        </patternFill>
      </fill>
    </dxf>
    <dxf>
      <font>
        <color rgb="FF9C5700"/>
      </font>
      <fill>
        <patternFill>
          <bgColor rgb="FFFFEB9C"/>
        </patternFill>
      </fill>
    </dxf>
    <dxf>
      <font>
        <color rgb="FF006100"/>
      </font>
      <fill>
        <patternFill>
          <bgColor rgb="FFC6EFCE"/>
        </patternFill>
      </fill>
    </dxf>
    <dxf>
      <font>
        <b/>
        <i val="0"/>
        <color rgb="FF006100"/>
      </font>
      <fill>
        <patternFill>
          <bgColor rgb="FFC6EFCE"/>
        </patternFill>
      </fill>
    </dxf>
    <dxf>
      <font>
        <color rgb="FFC00000"/>
      </font>
      <fill>
        <patternFill>
          <bgColor rgb="FFFF9999"/>
        </patternFill>
      </fill>
    </dxf>
    <dxf>
      <font>
        <color rgb="FF9C5700"/>
      </font>
      <fill>
        <patternFill>
          <bgColor rgb="FFFFCC99"/>
        </patternFill>
      </fill>
    </dxf>
    <dxf>
      <font>
        <color rgb="FF9C5700"/>
      </font>
      <fill>
        <patternFill>
          <bgColor rgb="FFFFEB9C"/>
        </patternFill>
      </fill>
    </dxf>
    <dxf>
      <font>
        <color rgb="FF006100"/>
      </font>
      <fill>
        <patternFill>
          <bgColor rgb="FFC6EFCE"/>
        </patternFill>
      </fill>
    </dxf>
    <dxf>
      <font>
        <b/>
        <i val="0"/>
        <color rgb="FF006100"/>
      </font>
      <fill>
        <patternFill>
          <bgColor rgb="FFC6EFCE"/>
        </patternFill>
      </fill>
    </dxf>
    <dxf>
      <font>
        <color rgb="FF006100"/>
      </font>
      <fill>
        <patternFill>
          <bgColor rgb="FFC6EFCE"/>
        </patternFill>
      </fill>
    </dxf>
    <dxf>
      <font>
        <color rgb="FF9C5700"/>
      </font>
      <fill>
        <patternFill>
          <bgColor rgb="FFFFCC99"/>
        </patternFill>
      </fill>
    </dxf>
    <dxf>
      <font>
        <color rgb="FF9C5700"/>
      </font>
      <fill>
        <patternFill>
          <bgColor rgb="FFFFEB9C"/>
        </patternFill>
      </fill>
    </dxf>
    <dxf>
      <font>
        <color rgb="FFC00000"/>
      </font>
      <fill>
        <patternFill>
          <bgColor rgb="FFFF9999"/>
        </patternFill>
      </fill>
    </dxf>
    <dxf>
      <font>
        <b/>
        <i val="0"/>
        <color rgb="FF006100"/>
      </font>
      <fill>
        <patternFill>
          <bgColor rgb="FFC6EFCE"/>
        </patternFill>
      </fill>
    </dxf>
    <dxf>
      <font>
        <color rgb="FFC00000"/>
      </font>
      <fill>
        <patternFill>
          <bgColor rgb="FFFF9999"/>
        </patternFill>
      </fill>
    </dxf>
    <dxf>
      <font>
        <color rgb="FF9C5700"/>
      </font>
      <fill>
        <patternFill>
          <bgColor rgb="FFFFCC99"/>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b/>
        <i val="0"/>
        <color rgb="FF006100"/>
      </font>
      <fill>
        <patternFill>
          <bgColor rgb="FFC6EFCE"/>
        </patternFill>
      </fill>
    </dxf>
    <dxf>
      <font>
        <color rgb="FF9C5700"/>
      </font>
      <fill>
        <patternFill>
          <bgColor rgb="FFFFEB9C"/>
        </patternFill>
      </fill>
    </dxf>
    <dxf>
      <font>
        <color rgb="FF9C5700"/>
      </font>
      <fill>
        <patternFill>
          <bgColor rgb="FFFFCC99"/>
        </patternFill>
      </fill>
    </dxf>
    <dxf>
      <font>
        <color rgb="FFC00000"/>
      </font>
      <fill>
        <patternFill>
          <bgColor rgb="FFFF9999"/>
        </patternFill>
      </fill>
    </dxf>
    <dxf>
      <font>
        <color rgb="FF006100"/>
      </font>
      <fill>
        <patternFill>
          <bgColor rgb="FFC6EFCE"/>
        </patternFill>
      </fill>
    </dxf>
    <dxf>
      <font>
        <color rgb="FF9C5700"/>
      </font>
      <fill>
        <patternFill>
          <bgColor rgb="FFFFEB9C"/>
        </patternFill>
      </fill>
    </dxf>
    <dxf>
      <font>
        <color rgb="FF9C5700"/>
      </font>
      <fill>
        <patternFill>
          <bgColor rgb="FFFFCC99"/>
        </patternFill>
      </fill>
    </dxf>
    <dxf>
      <font>
        <b/>
        <i val="0"/>
        <color rgb="FF006100"/>
      </font>
      <fill>
        <patternFill>
          <bgColor rgb="FFC6EFCE"/>
        </patternFill>
      </fill>
    </dxf>
    <dxf>
      <font>
        <color rgb="FFC00000"/>
      </font>
      <fill>
        <patternFill>
          <bgColor rgb="FFFF9999"/>
        </patternFill>
      </fill>
    </dxf>
    <dxf>
      <font>
        <b/>
        <i val="0"/>
        <color rgb="FF006100"/>
      </font>
      <fill>
        <patternFill>
          <bgColor rgb="FFC6EFCE"/>
        </patternFill>
      </fill>
    </dxf>
    <dxf>
      <font>
        <color rgb="FFC00000"/>
      </font>
      <fill>
        <patternFill>
          <bgColor rgb="FFFF9999"/>
        </patternFill>
      </fill>
    </dxf>
    <dxf>
      <font>
        <color rgb="FF9C5700"/>
      </font>
      <fill>
        <patternFill>
          <bgColor rgb="FFFFCC99"/>
        </patternFill>
      </fill>
    </dxf>
    <dxf>
      <font>
        <color rgb="FF9C5700"/>
      </font>
      <fill>
        <patternFill>
          <bgColor rgb="FFFFEB9C"/>
        </patternFill>
      </fill>
    </dxf>
    <dxf>
      <font>
        <color rgb="FF006100"/>
      </font>
      <fill>
        <patternFill>
          <bgColor rgb="FFC6EFCE"/>
        </patternFill>
      </fill>
    </dxf>
    <dxf>
      <font>
        <b/>
        <i val="0"/>
        <color rgb="FF006100"/>
      </font>
      <fill>
        <patternFill>
          <bgColor rgb="FFC6EFCE"/>
        </patternFill>
      </fill>
    </dxf>
    <dxf>
      <font>
        <color rgb="FFC00000"/>
      </font>
      <fill>
        <patternFill>
          <bgColor rgb="FFFF9999"/>
        </patternFill>
      </fill>
    </dxf>
    <dxf>
      <font>
        <color rgb="FF9C5700"/>
      </font>
      <fill>
        <patternFill>
          <bgColor rgb="FFFFCC99"/>
        </patternFill>
      </fill>
    </dxf>
    <dxf>
      <font>
        <color rgb="FF9C5700"/>
      </font>
      <fill>
        <patternFill>
          <bgColor rgb="FFFFEB9C"/>
        </patternFill>
      </fill>
    </dxf>
    <dxf>
      <font>
        <color rgb="FF006100"/>
      </font>
      <fill>
        <patternFill>
          <bgColor rgb="FFC6EFCE"/>
        </patternFill>
      </fill>
    </dxf>
    <dxf>
      <font>
        <b/>
        <i val="0"/>
        <color rgb="FF006100"/>
      </font>
      <fill>
        <patternFill>
          <bgColor rgb="FFC6EFCE"/>
        </patternFill>
      </fill>
    </dxf>
    <dxf>
      <font>
        <color rgb="FFC00000"/>
      </font>
      <fill>
        <patternFill>
          <bgColor rgb="FFFF9999"/>
        </patternFill>
      </fill>
    </dxf>
    <dxf>
      <font>
        <color rgb="FF9C5700"/>
      </font>
      <fill>
        <patternFill>
          <bgColor rgb="FFFFCC99"/>
        </patternFill>
      </fill>
    </dxf>
    <dxf>
      <font>
        <color rgb="FF9C5700"/>
      </font>
      <fill>
        <patternFill>
          <bgColor rgb="FFFFEB9C"/>
        </patternFill>
      </fill>
    </dxf>
    <dxf>
      <font>
        <color rgb="FF006100"/>
      </font>
      <fill>
        <patternFill>
          <bgColor rgb="FFC6EFCE"/>
        </patternFill>
      </fill>
    </dxf>
    <dxf>
      <font>
        <b/>
        <i val="0"/>
        <color rgb="FF006100"/>
      </font>
      <fill>
        <patternFill>
          <bgColor rgb="FFC6EFCE"/>
        </patternFill>
      </fill>
    </dxf>
    <dxf>
      <font>
        <color rgb="FF006100"/>
      </font>
      <fill>
        <patternFill>
          <bgColor rgb="FFC6EFCE"/>
        </patternFill>
      </fill>
    </dxf>
    <dxf>
      <font>
        <color rgb="FF9C5700"/>
      </font>
      <fill>
        <patternFill>
          <bgColor rgb="FFFFCC99"/>
        </patternFill>
      </fill>
    </dxf>
    <dxf>
      <font>
        <color rgb="FF9C5700"/>
      </font>
      <fill>
        <patternFill>
          <bgColor rgb="FFFFEB9C"/>
        </patternFill>
      </fill>
    </dxf>
    <dxf>
      <font>
        <color rgb="FFC00000"/>
      </font>
      <fill>
        <patternFill>
          <bgColor rgb="FFFF9999"/>
        </patternFill>
      </fill>
    </dxf>
    <dxf>
      <font>
        <b/>
        <i val="0"/>
        <color rgb="FF006100"/>
      </font>
      <fill>
        <patternFill>
          <bgColor rgb="FFC6EFCE"/>
        </patternFill>
      </fill>
    </dxf>
    <dxf>
      <font>
        <color rgb="FFC00000"/>
      </font>
      <fill>
        <patternFill>
          <bgColor rgb="FFFF9999"/>
        </patternFill>
      </fill>
    </dxf>
    <dxf>
      <font>
        <color rgb="FF9C5700"/>
      </font>
      <fill>
        <patternFill>
          <bgColor rgb="FFFFCC99"/>
        </patternFill>
      </fill>
    </dxf>
    <dxf>
      <font>
        <color rgb="FF9C5700"/>
      </font>
      <fill>
        <patternFill>
          <bgColor rgb="FFFFEB9C"/>
        </patternFill>
      </fill>
    </dxf>
    <dxf>
      <font>
        <color rgb="FF006100"/>
      </font>
      <fill>
        <patternFill>
          <bgColor rgb="FFC6EFCE"/>
        </patternFill>
      </fill>
    </dxf>
    <dxf>
      <font>
        <b/>
        <i val="0"/>
        <color rgb="FF006100"/>
      </font>
      <fill>
        <patternFill>
          <bgColor rgb="FFC6EFCE"/>
        </patternFill>
      </fill>
    </dxf>
    <dxf>
      <font>
        <color rgb="FFC00000"/>
      </font>
      <fill>
        <patternFill>
          <bgColor rgb="FFFF9999"/>
        </patternFill>
      </fill>
    </dxf>
    <dxf>
      <font>
        <color rgb="FF9C5700"/>
      </font>
      <fill>
        <patternFill>
          <bgColor rgb="FFFFCC99"/>
        </patternFill>
      </fill>
    </dxf>
    <dxf>
      <font>
        <color rgb="FF9C5700"/>
      </font>
      <fill>
        <patternFill>
          <bgColor rgb="FFFFEB9C"/>
        </patternFill>
      </fill>
    </dxf>
    <dxf>
      <font>
        <color rgb="FF006100"/>
      </font>
      <fill>
        <patternFill>
          <bgColor rgb="FFC6EFCE"/>
        </patternFill>
      </fill>
    </dxf>
    <dxf>
      <font>
        <b/>
        <i val="0"/>
        <color rgb="FF006100"/>
      </font>
      <fill>
        <patternFill>
          <bgColor rgb="FFC6EFCE"/>
        </patternFill>
      </fill>
    </dxf>
    <dxf>
      <font>
        <color rgb="FFC00000"/>
      </font>
      <fill>
        <patternFill>
          <bgColor rgb="FFFF9999"/>
        </patternFill>
      </fill>
    </dxf>
    <dxf>
      <font>
        <color rgb="FF006100"/>
      </font>
      <fill>
        <patternFill>
          <bgColor rgb="FFC6EFCE"/>
        </patternFill>
      </fill>
    </dxf>
    <dxf>
      <font>
        <color rgb="FF9C5700"/>
      </font>
      <fill>
        <patternFill>
          <bgColor rgb="FFFFEB9C"/>
        </patternFill>
      </fill>
    </dxf>
    <dxf>
      <font>
        <color rgb="FF9C5700"/>
      </font>
      <fill>
        <patternFill>
          <bgColor rgb="FFFFCC99"/>
        </patternFill>
      </fill>
    </dxf>
    <dxf>
      <font>
        <b/>
        <i val="0"/>
        <color rgb="FF006100"/>
      </font>
      <fill>
        <patternFill>
          <bgColor rgb="FFC6EFCE"/>
        </patternFill>
      </fill>
    </dxf>
    <dxf>
      <font>
        <color rgb="FFC00000"/>
      </font>
      <fill>
        <patternFill>
          <bgColor rgb="FFFF9999"/>
        </patternFill>
      </fill>
    </dxf>
    <dxf>
      <font>
        <color rgb="FF9C5700"/>
      </font>
      <fill>
        <patternFill>
          <bgColor rgb="FFFFCC99"/>
        </patternFill>
      </fill>
    </dxf>
    <dxf>
      <font>
        <color rgb="FF9C5700"/>
      </font>
      <fill>
        <patternFill>
          <bgColor rgb="FFFFEB9C"/>
        </patternFill>
      </fill>
    </dxf>
    <dxf>
      <font>
        <color rgb="FF006100"/>
      </font>
      <fill>
        <patternFill>
          <bgColor rgb="FFC6EFCE"/>
        </patternFill>
      </fill>
    </dxf>
    <dxf>
      <font>
        <b/>
        <i val="0"/>
        <color rgb="FF006100"/>
      </font>
      <fill>
        <patternFill>
          <bgColor rgb="FFC6EFCE"/>
        </patternFill>
      </fill>
    </dxf>
    <dxf>
      <font>
        <color rgb="FFC00000"/>
      </font>
      <fill>
        <patternFill>
          <bgColor rgb="FFFF9999"/>
        </patternFill>
      </fill>
    </dxf>
    <dxf>
      <font>
        <color rgb="FF9C5700"/>
      </font>
      <fill>
        <patternFill>
          <bgColor rgb="FFFFCC99"/>
        </patternFill>
      </fill>
    </dxf>
    <dxf>
      <font>
        <color rgb="FF9C5700"/>
      </font>
      <fill>
        <patternFill>
          <bgColor rgb="FFFFEB9C"/>
        </patternFill>
      </fill>
    </dxf>
    <dxf>
      <font>
        <color rgb="FF006100"/>
      </font>
      <fill>
        <patternFill>
          <bgColor rgb="FFC6EFCE"/>
        </patternFill>
      </fill>
    </dxf>
    <dxf>
      <font>
        <b/>
        <i val="0"/>
        <color rgb="FF006100"/>
      </font>
      <fill>
        <patternFill>
          <bgColor rgb="FFC6EFCE"/>
        </patternFill>
      </fill>
    </dxf>
    <dxf>
      <font>
        <color rgb="FFC00000"/>
      </font>
      <fill>
        <patternFill>
          <bgColor rgb="FFFF9999"/>
        </patternFill>
      </fill>
    </dxf>
    <dxf>
      <font>
        <color rgb="FF9C5700"/>
      </font>
      <fill>
        <patternFill>
          <bgColor rgb="FFFFCC99"/>
        </patternFill>
      </fill>
    </dxf>
    <dxf>
      <font>
        <color rgb="FF9C5700"/>
      </font>
      <fill>
        <patternFill>
          <bgColor rgb="FFFFEB9C"/>
        </patternFill>
      </fill>
    </dxf>
    <dxf>
      <font>
        <color rgb="FF006100"/>
      </font>
      <fill>
        <patternFill>
          <bgColor rgb="FFC6EFCE"/>
        </patternFill>
      </fill>
    </dxf>
    <dxf>
      <font>
        <b/>
        <i val="0"/>
        <color rgb="FF006100"/>
      </font>
      <fill>
        <patternFill>
          <bgColor rgb="FFC6EFCE"/>
        </patternFill>
      </fill>
    </dxf>
    <dxf>
      <font>
        <color rgb="FFC00000"/>
      </font>
      <fill>
        <patternFill>
          <bgColor rgb="FFFF9999"/>
        </patternFill>
      </fill>
    </dxf>
    <dxf>
      <font>
        <color rgb="FF9C5700"/>
      </font>
      <fill>
        <patternFill>
          <bgColor rgb="FFFFCC99"/>
        </patternFill>
      </fill>
    </dxf>
    <dxf>
      <font>
        <color rgb="FF9C5700"/>
      </font>
      <fill>
        <patternFill>
          <bgColor rgb="FFFFEB9C"/>
        </patternFill>
      </fill>
    </dxf>
    <dxf>
      <font>
        <color rgb="FF006100"/>
      </font>
      <fill>
        <patternFill>
          <bgColor rgb="FFC6EFCE"/>
        </patternFill>
      </fill>
    </dxf>
    <dxf>
      <font>
        <b/>
        <i val="0"/>
        <color rgb="FF006100"/>
      </font>
      <fill>
        <patternFill>
          <bgColor rgb="FFC6EFCE"/>
        </patternFill>
      </fill>
    </dxf>
    <dxf>
      <font>
        <color rgb="FFC00000"/>
      </font>
      <fill>
        <patternFill>
          <bgColor rgb="FFFF9999"/>
        </patternFill>
      </fill>
    </dxf>
    <dxf>
      <font>
        <color rgb="FF9C5700"/>
      </font>
      <fill>
        <patternFill>
          <bgColor rgb="FFFFCC99"/>
        </patternFill>
      </fill>
    </dxf>
    <dxf>
      <font>
        <color rgb="FF9C5700"/>
      </font>
      <fill>
        <patternFill>
          <bgColor rgb="FFFFEB9C"/>
        </patternFill>
      </fill>
    </dxf>
    <dxf>
      <font>
        <color rgb="FF006100"/>
      </font>
      <fill>
        <patternFill>
          <bgColor rgb="FFC6EFCE"/>
        </patternFill>
      </fill>
    </dxf>
    <dxf>
      <font>
        <b/>
        <i val="0"/>
        <color rgb="FF006100"/>
      </font>
      <fill>
        <patternFill>
          <bgColor rgb="FFC6EFCE"/>
        </patternFill>
      </fill>
    </dxf>
    <dxf>
      <font>
        <color rgb="FFC00000"/>
      </font>
      <fill>
        <patternFill>
          <bgColor rgb="FFFF9999"/>
        </patternFill>
      </fill>
    </dxf>
    <dxf>
      <font>
        <color rgb="FF9C5700"/>
      </font>
      <fill>
        <patternFill>
          <bgColor rgb="FFFFCC99"/>
        </patternFill>
      </fill>
    </dxf>
    <dxf>
      <font>
        <color rgb="FF9C5700"/>
      </font>
      <fill>
        <patternFill>
          <bgColor rgb="FFFFEB9C"/>
        </patternFill>
      </fill>
    </dxf>
    <dxf>
      <font>
        <color rgb="FF006100"/>
      </font>
      <fill>
        <patternFill>
          <bgColor rgb="FFC6EFCE"/>
        </patternFill>
      </fill>
    </dxf>
    <dxf>
      <fill>
        <patternFill>
          <bgColor rgb="FFFF0000"/>
        </patternFill>
      </fill>
    </dxf>
    <dxf>
      <fill>
        <patternFill>
          <bgColor rgb="FF008000"/>
        </patternFill>
      </fill>
    </dxf>
    <dxf>
      <font>
        <color theme="5" tint="0.59996337778862885"/>
      </font>
      <fill>
        <patternFill>
          <bgColor theme="5" tint="0.59996337778862885"/>
        </patternFill>
      </fill>
    </dxf>
    <dxf>
      <font>
        <color rgb="FF006100"/>
      </font>
      <fill>
        <patternFill>
          <bgColor rgb="FFC6EFCE"/>
        </patternFill>
      </fill>
    </dxf>
    <dxf>
      <font>
        <color rgb="FF9C5700"/>
      </font>
      <fill>
        <patternFill>
          <bgColor rgb="FFFFEB9C"/>
        </patternFill>
      </fill>
    </dxf>
    <dxf>
      <font>
        <color rgb="FF9C5700"/>
      </font>
      <fill>
        <patternFill>
          <bgColor rgb="FFFFCC99"/>
        </patternFill>
      </fill>
    </dxf>
    <dxf>
      <font>
        <color rgb="FFC00000"/>
      </font>
      <fill>
        <patternFill>
          <bgColor rgb="FFFF9999"/>
        </patternFill>
      </fill>
    </dxf>
  </dxfs>
  <tableStyles count="0" defaultTableStyle="TableStyleMedium2" defaultPivotStyle="PivotStyleLight16"/>
  <colors>
    <mruColors>
      <color rgb="FF2C539E"/>
      <color rgb="FFC6EFCE"/>
      <color rgb="FFFF7C80"/>
      <color rgb="FFFFCC99"/>
      <color rgb="FF006100"/>
      <color rgb="FF008000"/>
      <color rgb="FF00CC6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s-MX"/>
              <a:t>Resultados</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s-MX"/>
        </a:p>
      </c:txPr>
    </c:title>
    <c:autoTitleDeleted val="0"/>
    <c:plotArea>
      <c:layout/>
      <c:radarChart>
        <c:radarStyle val="filled"/>
        <c:varyColors val="0"/>
        <c:ser>
          <c:idx val="0"/>
          <c:order val="0"/>
          <c:spPr>
            <a:solidFill>
              <a:schemeClr val="accent4">
                <a:alpha val="50196"/>
              </a:schemeClr>
            </a:solidFill>
            <a:ln w="25400">
              <a:solidFill>
                <a:schemeClr val="accent4"/>
              </a:solidFill>
              <a:prstDash val="sysDot"/>
            </a:ln>
            <a:effectLst/>
          </c:spP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Resultados!$B$12:$B$18</c:f>
              <c:strCache>
                <c:ptCount val="7"/>
                <c:pt idx="0">
                  <c:v>Contexto de la organización </c:v>
                </c:pt>
                <c:pt idx="1">
                  <c:v>Liderazgo </c:v>
                </c:pt>
                <c:pt idx="2">
                  <c:v>Planificación </c:v>
                </c:pt>
                <c:pt idx="3">
                  <c:v>Soporte</c:v>
                </c:pt>
                <c:pt idx="4">
                  <c:v>Operación </c:v>
                </c:pt>
                <c:pt idx="5">
                  <c:v>Evaluación del desempeño </c:v>
                </c:pt>
                <c:pt idx="6">
                  <c:v>Mejora</c:v>
                </c:pt>
              </c:strCache>
            </c:strRef>
          </c:cat>
          <c:val>
            <c:numRef>
              <c:f>Resultados!$N$12:$N$18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B5A-4222-BC63-C3AC6A345E6D}"/>
            </c:ext>
          </c:extLst>
        </c:ser>
        <c:dLbls>
          <c:showLegendKey val="0"/>
          <c:showVal val="0"/>
          <c:showCatName val="0"/>
          <c:showSerName val="0"/>
          <c:showPercent val="0"/>
          <c:showBubbleSize val="0"/>
        </c:dLbls>
        <c:axId val="43883520"/>
        <c:axId val="43142528"/>
      </c:radarChart>
      <c:catAx>
        <c:axId val="4388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accent4"/>
                </a:solidFill>
                <a:latin typeface="+mn-lt"/>
                <a:ea typeface="+mn-ea"/>
                <a:cs typeface="+mn-cs"/>
              </a:defRPr>
            </a:pPr>
            <a:endParaRPr lang="es-MX"/>
          </a:p>
        </c:txPr>
        <c:crossAx val="43142528"/>
        <c:crosses val="autoZero"/>
        <c:auto val="1"/>
        <c:lblAlgn val="ctr"/>
        <c:lblOffset val="100"/>
        <c:noMultiLvlLbl val="0"/>
      </c:catAx>
      <c:valAx>
        <c:axId val="4314252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MX"/>
          </a:p>
        </c:txPr>
        <c:crossAx val="43883520"/>
        <c:crosses val="autoZero"/>
        <c:crossBetween val="between"/>
        <c:majorUnit val="0.2"/>
      </c:valAx>
      <c:spPr>
        <a:noFill/>
        <a:ln>
          <a:noFill/>
        </a:ln>
        <a:effectLst/>
      </c:spPr>
    </c:plotArea>
    <c:plotVisOnly val="1"/>
    <c:dispBlanksAs val="gap"/>
    <c:showDLblsOverMax val="0"/>
  </c:chart>
  <c:spPr>
    <a:solidFill>
      <a:schemeClr val="bg1"/>
    </a:solidFill>
    <a:ln w="31750" cap="flat" cmpd="dbl" algn="ctr">
      <a:solidFill>
        <a:schemeClr val="accent4"/>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s-MX"/>
              <a:t>Resultados</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s-MX"/>
        </a:p>
      </c:txPr>
    </c:title>
    <c:autoTitleDeleted val="0"/>
    <c:plotArea>
      <c:layout/>
      <c:radarChart>
        <c:radarStyle val="filled"/>
        <c:varyColors val="0"/>
        <c:ser>
          <c:idx val="0"/>
          <c:order val="0"/>
          <c:spPr>
            <a:solidFill>
              <a:schemeClr val="accent4">
                <a:alpha val="50196"/>
              </a:schemeClr>
            </a:solidFill>
            <a:ln w="25400">
              <a:solidFill>
                <a:schemeClr val="accent4"/>
              </a:solidFill>
              <a:prstDash val="sysDot"/>
            </a:ln>
            <a:effectLst/>
          </c:spP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'Resultados Controles'!$B$12:$B$25</c:f>
              <c:strCache>
                <c:ptCount val="14"/>
                <c:pt idx="0">
                  <c:v>Políticas de la SI</c:v>
                </c:pt>
                <c:pt idx="1">
                  <c:v>Organización de la SI</c:v>
                </c:pt>
                <c:pt idx="2">
                  <c:v>Seguridad relativa a los RRHH</c:v>
                </c:pt>
                <c:pt idx="3">
                  <c:v>Gestión de Activos </c:v>
                </c:pt>
                <c:pt idx="4">
                  <c:v>Control de acceso </c:v>
                </c:pt>
                <c:pt idx="5">
                  <c:v>Criptografía </c:v>
                </c:pt>
                <c:pt idx="6">
                  <c:v>Seguridad física y del entorno </c:v>
                </c:pt>
                <c:pt idx="7">
                  <c:v>Seguridad de las operaciones </c:v>
                </c:pt>
                <c:pt idx="8">
                  <c:v>Seguridad de las comunicaciones </c:v>
                </c:pt>
                <c:pt idx="9">
                  <c:v>Adquisición, desarrollo y mtto </c:v>
                </c:pt>
                <c:pt idx="10">
                  <c:v>Relación de proveedores </c:v>
                </c:pt>
                <c:pt idx="11">
                  <c:v>Gestión de incidentes se SI</c:v>
                </c:pt>
                <c:pt idx="12">
                  <c:v>Continudad del negocio </c:v>
                </c:pt>
                <c:pt idx="13">
                  <c:v>Cumplimiento </c:v>
                </c:pt>
              </c:strCache>
            </c:strRef>
          </c:cat>
          <c:val>
            <c:numRef>
              <c:f>'Resultados Controles'!$N$12:$N$25</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7B6A-470D-8184-0436544B35EA}"/>
            </c:ext>
          </c:extLst>
        </c:ser>
        <c:dLbls>
          <c:showLegendKey val="0"/>
          <c:showVal val="0"/>
          <c:showCatName val="0"/>
          <c:showSerName val="0"/>
          <c:showPercent val="0"/>
          <c:showBubbleSize val="0"/>
        </c:dLbls>
        <c:axId val="43883520"/>
        <c:axId val="43142528"/>
      </c:radarChart>
      <c:catAx>
        <c:axId val="4388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accent4"/>
                </a:solidFill>
                <a:latin typeface="+mn-lt"/>
                <a:ea typeface="+mn-ea"/>
                <a:cs typeface="+mn-cs"/>
              </a:defRPr>
            </a:pPr>
            <a:endParaRPr lang="es-MX"/>
          </a:p>
        </c:txPr>
        <c:crossAx val="43142528"/>
        <c:crosses val="autoZero"/>
        <c:auto val="1"/>
        <c:lblAlgn val="ctr"/>
        <c:lblOffset val="100"/>
        <c:noMultiLvlLbl val="0"/>
      </c:catAx>
      <c:valAx>
        <c:axId val="4314252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MX"/>
          </a:p>
        </c:txPr>
        <c:crossAx val="43883520"/>
        <c:crosses val="autoZero"/>
        <c:crossBetween val="between"/>
        <c:majorUnit val="0.2"/>
      </c:valAx>
      <c:spPr>
        <a:noFill/>
        <a:ln>
          <a:noFill/>
        </a:ln>
        <a:effectLst/>
      </c:spPr>
    </c:plotArea>
    <c:plotVisOnly val="1"/>
    <c:dispBlanksAs val="gap"/>
    <c:showDLblsOverMax val="0"/>
  </c:chart>
  <c:spPr>
    <a:solidFill>
      <a:schemeClr val="bg1"/>
    </a:solidFill>
    <a:ln w="31750" cap="flat" cmpd="dbl" algn="ctr">
      <a:solidFill>
        <a:schemeClr val="accent4"/>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1" Type="http://schemas.openxmlformats.org/officeDocument/2006/relationships/image" Target="../media/image9.emf"/></Relationships>
</file>

<file path=xl/drawings/_rels/drawing6.x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9525</xdr:rowOff>
        </xdr:from>
        <xdr:to>
          <xdr:col>13</xdr:col>
          <xdr:colOff>1500</xdr:colOff>
          <xdr:row>5</xdr:row>
          <xdr:rowOff>19050</xdr:rowOff>
        </xdr:to>
        <xdr:pic>
          <xdr:nvPicPr>
            <xdr:cNvPr id="5" name="Imagen 4">
              <a:extLst>
                <a:ext uri="{FF2B5EF4-FFF2-40B4-BE49-F238E27FC236}">
                  <a16:creationId xmlns:a16="http://schemas.microsoft.com/office/drawing/2014/main" id="{F8DA7F82-AE4F-42D2-886F-14C761FA0E36}"/>
                </a:ext>
              </a:extLst>
            </xdr:cNvPr>
            <xdr:cNvPicPr>
              <a:picLocks noChangeArrowheads="1"/>
              <a:extLst>
                <a:ext uri="{84589F7E-364E-4C9E-8A38-B11213B215E9}">
                  <a14:cameraTool cellRange="Portadas!$A$31:$D$35" spid="_x0000_s1368"/>
                </a:ext>
              </a:extLst>
            </xdr:cNvPicPr>
          </xdr:nvPicPr>
          <xdr:blipFill>
            <a:blip xmlns:r="http://schemas.openxmlformats.org/officeDocument/2006/relationships" r:embed="rId1"/>
            <a:srcRect/>
            <a:stretch>
              <a:fillRect/>
            </a:stretch>
          </xdr:blipFill>
          <xdr:spPr bwMode="auto">
            <a:xfrm>
              <a:off x="9525" y="9525"/>
              <a:ext cx="11012400" cy="962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9525</xdr:rowOff>
        </xdr:from>
        <xdr:to>
          <xdr:col>5</xdr:col>
          <xdr:colOff>2038350</xdr:colOff>
          <xdr:row>5</xdr:row>
          <xdr:rowOff>19050</xdr:rowOff>
        </xdr:to>
        <xdr:pic>
          <xdr:nvPicPr>
            <xdr:cNvPr id="4" name="Imagen 3">
              <a:extLst>
                <a:ext uri="{FF2B5EF4-FFF2-40B4-BE49-F238E27FC236}">
                  <a16:creationId xmlns:a16="http://schemas.microsoft.com/office/drawing/2014/main" id="{C6DA673D-195A-4C7F-9053-D7BF452B7E01}"/>
                </a:ext>
              </a:extLst>
            </xdr:cNvPr>
            <xdr:cNvPicPr>
              <a:picLocks noChangeAspect="1" noChangeArrowheads="1"/>
              <a:extLst>
                <a:ext uri="{84589F7E-364E-4C9E-8A38-B11213B215E9}">
                  <a14:cameraTool cellRange="Portadas!$A$25:$D$29" spid="_x0000_s2398"/>
                </a:ext>
              </a:extLst>
            </xdr:cNvPicPr>
          </xdr:nvPicPr>
          <xdr:blipFill>
            <a:blip xmlns:r="http://schemas.openxmlformats.org/officeDocument/2006/relationships" r:embed="rId1"/>
            <a:srcRect/>
            <a:stretch>
              <a:fillRect/>
            </a:stretch>
          </xdr:blipFill>
          <xdr:spPr bwMode="auto">
            <a:xfrm>
              <a:off x="9525" y="9525"/>
              <a:ext cx="11334750" cy="962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159285</xdr:colOff>
      <xdr:row>21</xdr:row>
      <xdr:rowOff>15761</xdr:rowOff>
    </xdr:from>
    <xdr:to>
      <xdr:col>14</xdr:col>
      <xdr:colOff>730784</xdr:colOff>
      <xdr:row>42</xdr:row>
      <xdr:rowOff>0</xdr:rowOff>
    </xdr:to>
    <xdr:graphicFrame macro="">
      <xdr:nvGraphicFramePr>
        <xdr:cNvPr id="3" name="Gráfico 2">
          <a:extLst>
            <a:ext uri="{FF2B5EF4-FFF2-40B4-BE49-F238E27FC236}">
              <a16:creationId xmlns:a16="http://schemas.microsoft.com/office/drawing/2014/main" id="{F9520FD9-CAB9-4303-9E69-2A2CB1FEA9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19050</xdr:colOff>
          <xdr:row>0</xdr:row>
          <xdr:rowOff>9525</xdr:rowOff>
        </xdr:from>
        <xdr:to>
          <xdr:col>15</xdr:col>
          <xdr:colOff>0</xdr:colOff>
          <xdr:row>5</xdr:row>
          <xdr:rowOff>19050</xdr:rowOff>
        </xdr:to>
        <xdr:pic>
          <xdr:nvPicPr>
            <xdr:cNvPr id="6" name="Imagen 5">
              <a:extLst>
                <a:ext uri="{FF2B5EF4-FFF2-40B4-BE49-F238E27FC236}">
                  <a16:creationId xmlns:a16="http://schemas.microsoft.com/office/drawing/2014/main" id="{2CBE3DB2-C35E-4A49-81B9-C646FA88C242}"/>
                </a:ext>
              </a:extLst>
            </xdr:cNvPr>
            <xdr:cNvPicPr>
              <a:picLocks noChangeAspect="1" noChangeArrowheads="1"/>
              <a:extLst>
                <a:ext uri="{84589F7E-364E-4C9E-8A38-B11213B215E9}">
                  <a14:cameraTool cellRange="Portadas!$A$19:$D$23" spid="_x0000_s3415"/>
                </a:ext>
              </a:extLst>
            </xdr:cNvPicPr>
          </xdr:nvPicPr>
          <xdr:blipFill>
            <a:blip xmlns:r="http://schemas.openxmlformats.org/officeDocument/2006/relationships" r:embed="rId2"/>
            <a:srcRect/>
            <a:stretch>
              <a:fillRect/>
            </a:stretch>
          </xdr:blipFill>
          <xdr:spPr bwMode="auto">
            <a:xfrm>
              <a:off x="19050" y="9525"/>
              <a:ext cx="11334750" cy="962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9525</xdr:rowOff>
        </xdr:from>
        <xdr:to>
          <xdr:col>10</xdr:col>
          <xdr:colOff>219075</xdr:colOff>
          <xdr:row>5</xdr:row>
          <xdr:rowOff>19050</xdr:rowOff>
        </xdr:to>
        <xdr:pic>
          <xdr:nvPicPr>
            <xdr:cNvPr id="4" name="Imagen 3">
              <a:extLst>
                <a:ext uri="{FF2B5EF4-FFF2-40B4-BE49-F238E27FC236}">
                  <a16:creationId xmlns:a16="http://schemas.microsoft.com/office/drawing/2014/main" id="{863AE066-8375-45CB-B096-CEEE17513345}"/>
                </a:ext>
              </a:extLst>
            </xdr:cNvPr>
            <xdr:cNvPicPr>
              <a:picLocks noChangeAspect="1" noChangeArrowheads="1"/>
              <a:extLst>
                <a:ext uri="{84589F7E-364E-4C9E-8A38-B11213B215E9}">
                  <a14:cameraTool cellRange="Portadas!$A$13:$D$17" spid="_x0000_s4453"/>
                </a:ext>
              </a:extLst>
            </xdr:cNvPicPr>
          </xdr:nvPicPr>
          <xdr:blipFill>
            <a:blip xmlns:r="http://schemas.openxmlformats.org/officeDocument/2006/relationships" r:embed="rId1"/>
            <a:srcRect/>
            <a:stretch>
              <a:fillRect/>
            </a:stretch>
          </xdr:blipFill>
          <xdr:spPr bwMode="auto">
            <a:xfrm>
              <a:off x="9525" y="9525"/>
              <a:ext cx="11334750" cy="962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9525</xdr:rowOff>
        </xdr:from>
        <xdr:to>
          <xdr:col>5</xdr:col>
          <xdr:colOff>1704975</xdr:colOff>
          <xdr:row>5</xdr:row>
          <xdr:rowOff>19050</xdr:rowOff>
        </xdr:to>
        <xdr:pic>
          <xdr:nvPicPr>
            <xdr:cNvPr id="5" name="Imagen 4">
              <a:extLst>
                <a:ext uri="{FF2B5EF4-FFF2-40B4-BE49-F238E27FC236}">
                  <a16:creationId xmlns:a16="http://schemas.microsoft.com/office/drawing/2014/main" id="{D6BE96CB-97F5-42A2-9FE9-EB8808996FD4}"/>
                </a:ext>
              </a:extLst>
            </xdr:cNvPr>
            <xdr:cNvPicPr>
              <a:picLocks noChangeAspect="1" noChangeArrowheads="1"/>
              <a:extLst>
                <a:ext uri="{84589F7E-364E-4C9E-8A38-B11213B215E9}">
                  <a14:cameraTool cellRange="Portadas!$A$7:$D$11" spid="_x0000_s5537"/>
                </a:ext>
              </a:extLst>
            </xdr:cNvPicPr>
          </xdr:nvPicPr>
          <xdr:blipFill>
            <a:blip xmlns:r="http://schemas.openxmlformats.org/officeDocument/2006/relationships" r:embed="rId1"/>
            <a:srcRect/>
            <a:stretch>
              <a:fillRect/>
            </a:stretch>
          </xdr:blipFill>
          <xdr:spPr bwMode="auto">
            <a:xfrm>
              <a:off x="9525" y="9525"/>
              <a:ext cx="11334750" cy="962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7</xdr:col>
      <xdr:colOff>204108</xdr:colOff>
      <xdr:row>28</xdr:row>
      <xdr:rowOff>4555</xdr:rowOff>
    </xdr:from>
    <xdr:to>
      <xdr:col>15</xdr:col>
      <xdr:colOff>0</xdr:colOff>
      <xdr:row>48</xdr:row>
      <xdr:rowOff>0</xdr:rowOff>
    </xdr:to>
    <xdr:graphicFrame macro="">
      <xdr:nvGraphicFramePr>
        <xdr:cNvPr id="3" name="Gráfico 2">
          <a:extLst>
            <a:ext uri="{FF2B5EF4-FFF2-40B4-BE49-F238E27FC236}">
              <a16:creationId xmlns:a16="http://schemas.microsoft.com/office/drawing/2014/main" id="{6C6CD40C-1857-4211-9581-C914458D3F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9525</xdr:colOff>
          <xdr:row>0</xdr:row>
          <xdr:rowOff>9525</xdr:rowOff>
        </xdr:from>
        <xdr:to>
          <xdr:col>14</xdr:col>
          <xdr:colOff>771525</xdr:colOff>
          <xdr:row>5</xdr:row>
          <xdr:rowOff>19050</xdr:rowOff>
        </xdr:to>
        <xdr:pic>
          <xdr:nvPicPr>
            <xdr:cNvPr id="6" name="Imagen 5">
              <a:extLst>
                <a:ext uri="{FF2B5EF4-FFF2-40B4-BE49-F238E27FC236}">
                  <a16:creationId xmlns:a16="http://schemas.microsoft.com/office/drawing/2014/main" id="{9CCBD7B7-3285-4AD8-9473-8E2FD6D6D0DF}"/>
                </a:ext>
              </a:extLst>
            </xdr:cNvPr>
            <xdr:cNvPicPr>
              <a:picLocks noChangeAspect="1" noChangeArrowheads="1"/>
              <a:extLst>
                <a:ext uri="{84589F7E-364E-4C9E-8A38-B11213B215E9}">
                  <a14:cameraTool cellRange="Portadas!$A$1:$D$5" spid="_x0000_s6510"/>
                </a:ext>
              </a:extLst>
            </xdr:cNvPicPr>
          </xdr:nvPicPr>
          <xdr:blipFill>
            <a:blip xmlns:r="http://schemas.openxmlformats.org/officeDocument/2006/relationships" r:embed="rId2"/>
            <a:srcRect/>
            <a:stretch>
              <a:fillRect/>
            </a:stretch>
          </xdr:blipFill>
          <xdr:spPr bwMode="auto">
            <a:xfrm>
              <a:off x="9525" y="9525"/>
              <a:ext cx="11334750" cy="962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6</xdr:row>
      <xdr:rowOff>104776</xdr:rowOff>
    </xdr:from>
    <xdr:to>
      <xdr:col>0</xdr:col>
      <xdr:colOff>1677150</xdr:colOff>
      <xdr:row>10</xdr:row>
      <xdr:rowOff>87167</xdr:rowOff>
    </xdr:to>
    <xdr:pic>
      <xdr:nvPicPr>
        <xdr:cNvPr id="3" name="Imagen 2">
          <a:extLst>
            <a:ext uri="{FF2B5EF4-FFF2-40B4-BE49-F238E27FC236}">
              <a16:creationId xmlns:a16="http://schemas.microsoft.com/office/drawing/2014/main" id="{BA2103E0-4F80-4286-99F1-D6879719F2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104776"/>
          <a:ext cx="1620000" cy="744391"/>
        </a:xfrm>
        <a:prstGeom prst="rect">
          <a:avLst/>
        </a:prstGeom>
      </xdr:spPr>
    </xdr:pic>
    <xdr:clientData/>
  </xdr:twoCellAnchor>
  <xdr:oneCellAnchor>
    <xdr:from>
      <xdr:col>0</xdr:col>
      <xdr:colOff>57150</xdr:colOff>
      <xdr:row>0</xdr:row>
      <xdr:rowOff>104776</xdr:rowOff>
    </xdr:from>
    <xdr:ext cx="1620000" cy="744391"/>
    <xdr:pic>
      <xdr:nvPicPr>
        <xdr:cNvPr id="5" name="Imagen 4">
          <a:extLst>
            <a:ext uri="{FF2B5EF4-FFF2-40B4-BE49-F238E27FC236}">
              <a16:creationId xmlns:a16="http://schemas.microsoft.com/office/drawing/2014/main" id="{D67530DD-4C50-4289-9A45-86C379639F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1438276"/>
          <a:ext cx="1620000" cy="744391"/>
        </a:xfrm>
        <a:prstGeom prst="rect">
          <a:avLst/>
        </a:prstGeom>
      </xdr:spPr>
    </xdr:pic>
    <xdr:clientData/>
  </xdr:oneCellAnchor>
  <xdr:oneCellAnchor>
    <xdr:from>
      <xdr:col>0</xdr:col>
      <xdr:colOff>57150</xdr:colOff>
      <xdr:row>12</xdr:row>
      <xdr:rowOff>104776</xdr:rowOff>
    </xdr:from>
    <xdr:ext cx="1620000" cy="744391"/>
    <xdr:pic>
      <xdr:nvPicPr>
        <xdr:cNvPr id="6" name="Imagen 5">
          <a:extLst>
            <a:ext uri="{FF2B5EF4-FFF2-40B4-BE49-F238E27FC236}">
              <a16:creationId xmlns:a16="http://schemas.microsoft.com/office/drawing/2014/main" id="{B156A88B-FE23-4593-8B82-76FDE6DFE0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771776"/>
          <a:ext cx="1620000" cy="744391"/>
        </a:xfrm>
        <a:prstGeom prst="rect">
          <a:avLst/>
        </a:prstGeom>
      </xdr:spPr>
    </xdr:pic>
    <xdr:clientData/>
  </xdr:oneCellAnchor>
  <xdr:oneCellAnchor>
    <xdr:from>
      <xdr:col>0</xdr:col>
      <xdr:colOff>57150</xdr:colOff>
      <xdr:row>18</xdr:row>
      <xdr:rowOff>104776</xdr:rowOff>
    </xdr:from>
    <xdr:ext cx="1620000" cy="744391"/>
    <xdr:pic>
      <xdr:nvPicPr>
        <xdr:cNvPr id="7" name="Imagen 6">
          <a:extLst>
            <a:ext uri="{FF2B5EF4-FFF2-40B4-BE49-F238E27FC236}">
              <a16:creationId xmlns:a16="http://schemas.microsoft.com/office/drawing/2014/main" id="{11807259-2425-4985-849E-CF8A281D87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771776"/>
          <a:ext cx="1620000" cy="744391"/>
        </a:xfrm>
        <a:prstGeom prst="rect">
          <a:avLst/>
        </a:prstGeom>
      </xdr:spPr>
    </xdr:pic>
    <xdr:clientData/>
  </xdr:oneCellAnchor>
  <xdr:oneCellAnchor>
    <xdr:from>
      <xdr:col>0</xdr:col>
      <xdr:colOff>57150</xdr:colOff>
      <xdr:row>24</xdr:row>
      <xdr:rowOff>104776</xdr:rowOff>
    </xdr:from>
    <xdr:ext cx="1620000" cy="744391"/>
    <xdr:pic>
      <xdr:nvPicPr>
        <xdr:cNvPr id="8" name="Imagen 7">
          <a:extLst>
            <a:ext uri="{FF2B5EF4-FFF2-40B4-BE49-F238E27FC236}">
              <a16:creationId xmlns:a16="http://schemas.microsoft.com/office/drawing/2014/main" id="{258D10DD-5CD3-4C15-A470-937BF68ADC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4105276"/>
          <a:ext cx="1620000" cy="744391"/>
        </a:xfrm>
        <a:prstGeom prst="rect">
          <a:avLst/>
        </a:prstGeom>
      </xdr:spPr>
    </xdr:pic>
    <xdr:clientData/>
  </xdr:oneCellAnchor>
  <xdr:oneCellAnchor>
    <xdr:from>
      <xdr:col>0</xdr:col>
      <xdr:colOff>57150</xdr:colOff>
      <xdr:row>30</xdr:row>
      <xdr:rowOff>104776</xdr:rowOff>
    </xdr:from>
    <xdr:ext cx="1620000" cy="744391"/>
    <xdr:pic>
      <xdr:nvPicPr>
        <xdr:cNvPr id="9" name="Imagen 8">
          <a:extLst>
            <a:ext uri="{FF2B5EF4-FFF2-40B4-BE49-F238E27FC236}">
              <a16:creationId xmlns:a16="http://schemas.microsoft.com/office/drawing/2014/main" id="{F217F7BB-65A4-432C-A483-AA1BC111B5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4676776"/>
          <a:ext cx="1620000" cy="744391"/>
        </a:xfrm>
        <a:prstGeom prst="rect">
          <a:avLst/>
        </a:prstGeom>
      </xdr:spPr>
    </xdr:pic>
    <xdr:clientData/>
  </xdr:oneCellAnchor>
</xdr:wsDr>
</file>

<file path=xl/theme/theme1.xml><?xml version="1.0" encoding="utf-8"?>
<a:theme xmlns:a="http://schemas.openxmlformats.org/drawingml/2006/main" name="Tema de Offic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3"/>
  <sheetViews>
    <sheetView showGridLines="0" view="pageBreakPreview" zoomScaleNormal="100" zoomScaleSheetLayoutView="100" workbookViewId="0">
      <selection activeCell="D7" sqref="D7:M7"/>
    </sheetView>
  </sheetViews>
  <sheetFormatPr baseColWidth="10" defaultColWidth="11.5" defaultRowHeight="15" customHeight="1"/>
  <cols>
    <col min="1" max="13" width="12.6640625" style="31" customWidth="1"/>
    <col min="14" max="16384" width="11.5" style="31"/>
  </cols>
  <sheetData>
    <row r="1" spans="1:18" s="32" customFormat="1" ht="15" customHeight="1"/>
    <row r="2" spans="1:18" s="32" customFormat="1" ht="15" customHeight="1"/>
    <row r="3" spans="1:18" s="32" customFormat="1" ht="15" customHeight="1"/>
    <row r="4" spans="1:18" s="32" customFormat="1" ht="15" customHeight="1"/>
    <row r="5" spans="1:18" s="32" customFormat="1" ht="15" customHeight="1"/>
    <row r="6" spans="1:18" s="32" customFormat="1" ht="15" customHeight="1" thickBot="1"/>
    <row r="7" spans="1:18" s="57" customFormat="1" ht="30" customHeight="1" thickTop="1" thickBot="1">
      <c r="A7" s="129" t="s">
        <v>45</v>
      </c>
      <c r="B7" s="130"/>
      <c r="C7" s="131"/>
      <c r="D7" s="132" t="s">
        <v>18</v>
      </c>
      <c r="E7" s="133"/>
      <c r="F7" s="133"/>
      <c r="G7" s="133"/>
      <c r="H7" s="133"/>
      <c r="I7" s="133"/>
      <c r="J7" s="133"/>
      <c r="K7" s="133"/>
      <c r="L7" s="133"/>
      <c r="M7" s="133"/>
      <c r="O7" s="58"/>
      <c r="P7" s="58"/>
      <c r="Q7" s="58"/>
      <c r="R7" s="58"/>
    </row>
    <row r="8" spans="1:18" s="57" customFormat="1" ht="30" customHeight="1" thickTop="1" thickBot="1">
      <c r="A8" s="129" t="s">
        <v>46</v>
      </c>
      <c r="B8" s="130"/>
      <c r="C8" s="131"/>
      <c r="D8" s="126" t="s">
        <v>455</v>
      </c>
      <c r="E8" s="127"/>
      <c r="F8" s="134"/>
      <c r="G8" s="135"/>
      <c r="H8" s="135"/>
      <c r="I8" s="127" t="s">
        <v>47</v>
      </c>
      <c r="J8" s="127"/>
      <c r="K8" s="134"/>
      <c r="L8" s="135"/>
      <c r="M8" s="135"/>
      <c r="O8" s="58"/>
      <c r="P8" s="58"/>
      <c r="Q8" s="58"/>
      <c r="R8" s="58"/>
    </row>
    <row r="9" spans="1:18" s="57" customFormat="1" ht="45" customHeight="1" thickTop="1" thickBot="1">
      <c r="A9" s="129" t="s">
        <v>48</v>
      </c>
      <c r="B9" s="130"/>
      <c r="C9" s="131"/>
      <c r="D9" s="138" t="s">
        <v>456</v>
      </c>
      <c r="E9" s="135"/>
      <c r="F9" s="135"/>
      <c r="G9" s="135"/>
      <c r="H9" s="135"/>
      <c r="I9" s="135"/>
      <c r="J9" s="135"/>
      <c r="K9" s="135"/>
      <c r="L9" s="135"/>
      <c r="M9" s="135"/>
      <c r="O9" s="58"/>
      <c r="P9" s="58"/>
      <c r="Q9" s="58"/>
      <c r="R9" s="58"/>
    </row>
    <row r="10" spans="1:18" s="32" customFormat="1" ht="15" customHeight="1" thickTop="1" thickBot="1">
      <c r="O10" s="56"/>
      <c r="P10" s="56"/>
      <c r="Q10" s="56"/>
      <c r="R10" s="56"/>
    </row>
    <row r="11" spans="1:18" s="59" customFormat="1" ht="30" customHeight="1" thickTop="1" thickBot="1">
      <c r="A11" s="128" t="s">
        <v>49</v>
      </c>
      <c r="B11" s="128"/>
      <c r="C11" s="128"/>
      <c r="D11" s="128" t="s">
        <v>50</v>
      </c>
      <c r="E11" s="128"/>
      <c r="F11" s="128"/>
      <c r="H11" s="128" t="s">
        <v>51</v>
      </c>
      <c r="I11" s="128"/>
      <c r="J11" s="128"/>
      <c r="K11" s="128"/>
      <c r="L11" s="128"/>
      <c r="M11" s="115" t="s">
        <v>52</v>
      </c>
      <c r="O11" s="60"/>
      <c r="P11" s="60"/>
      <c r="Q11" s="60"/>
      <c r="R11" s="60"/>
    </row>
    <row r="12" spans="1:18" s="62" customFormat="1" ht="7.5" customHeight="1" thickTop="1"/>
    <row r="13" spans="1:18" ht="30" customHeight="1">
      <c r="A13" s="139" t="s">
        <v>53</v>
      </c>
      <c r="B13" s="140"/>
      <c r="C13" s="140"/>
      <c r="D13" s="143" t="s">
        <v>408</v>
      </c>
      <c r="E13" s="143"/>
      <c r="F13" s="143"/>
      <c r="H13" s="136" t="s">
        <v>56</v>
      </c>
      <c r="I13" s="136"/>
      <c r="J13" s="137"/>
      <c r="K13" s="137"/>
      <c r="L13" s="137"/>
      <c r="M13" s="111" t="str">
        <f>LEFT(J13,1)&amp;IF(ISERROR(FIND(" ",J13,1)),"",MID(J13,FIND(" ",J13,1)+1,1))&amp;IF(ISERROR(FIND(" ",J13,FIND(" ",J13,1)+1)),"",MID(J13,FIND(" ",J13,FIND(" ",J13,1)+1)+1,1)&amp;IF(ISERROR(FIND(" ",J13,FIND(" ",J13,1)+1)),"",MID(J13,FIND(" ",J13,FIND(" ",J13,FIND(" ",J13)+1)+1)+1,1)))</f>
        <v/>
      </c>
      <c r="O13" s="62"/>
      <c r="P13" s="62"/>
      <c r="Q13" s="62"/>
      <c r="R13" s="62"/>
    </row>
    <row r="14" spans="1:18" s="62" customFormat="1" ht="7.5" customHeight="1">
      <c r="A14" s="116"/>
      <c r="B14" s="116"/>
      <c r="C14" s="116"/>
      <c r="D14" s="61"/>
      <c r="E14" s="61"/>
      <c r="F14" s="61"/>
      <c r="H14" s="117"/>
      <c r="I14" s="117"/>
      <c r="J14" s="61"/>
      <c r="K14" s="61"/>
      <c r="L14" s="61"/>
      <c r="M14" s="63" t="str">
        <f t="shared" ref="M14" si="0">LEFT(J14,1)&amp;IF(ISERROR(FIND(" ",J14,1)),"",MID(J14,FIND(" ",J14,1)+1,1))&amp;IF(ISERROR(FIND(" ",J14,FIND(" ",J14,1)+1)),"",MID(J14,FIND(" ",J14,FIND(" ",J14,1)+1)+1,1)&amp;IF(ISERROR(FIND(" ",J14,FIND(" ",J14,1)+1)),"",MID(J14,FIND(" ",J14,FIND(" ",J14,FIND(" ",J14)+1)+1)+1,1)))</f>
        <v/>
      </c>
    </row>
    <row r="15" spans="1:18" ht="30" customHeight="1">
      <c r="A15" s="139" t="s">
        <v>61</v>
      </c>
      <c r="B15" s="140"/>
      <c r="C15" s="140"/>
      <c r="D15" s="141" t="s">
        <v>460</v>
      </c>
      <c r="E15" s="137"/>
      <c r="F15" s="137"/>
      <c r="H15" s="136" t="s">
        <v>11</v>
      </c>
      <c r="I15" s="136"/>
      <c r="J15" s="143"/>
      <c r="K15" s="143"/>
      <c r="L15" s="143"/>
      <c r="M15" s="111" t="str">
        <f>LEFT(J15,1)&amp;IF(ISERROR(FIND(" ",J15,1)),"",MID(J15,FIND(" ",J15,1)+1,1))&amp;IF(ISERROR(FIND(" ",J15,FIND(" ",J15,1)+1)),"",MID(J15,FIND(" ",J15,FIND(" ",J15,1)+1)+1,1)&amp;IF(ISERROR(FIND(" ",J15,FIND(" ",J15,1)+1)),"",MID(J15,FIND(" ",J15,FIND(" ",J15,FIND(" ",J15)+1)+1)+1,1)))</f>
        <v/>
      </c>
      <c r="O15" s="62"/>
      <c r="P15" s="62"/>
      <c r="Q15" s="62"/>
      <c r="R15" s="62"/>
    </row>
    <row r="16" spans="1:18" s="62" customFormat="1" ht="7.5" customHeight="1">
      <c r="A16" s="116"/>
      <c r="B16" s="116"/>
      <c r="C16" s="116"/>
      <c r="D16" s="61"/>
      <c r="E16" s="61"/>
      <c r="F16" s="61"/>
      <c r="H16" s="117"/>
      <c r="I16" s="117"/>
      <c r="J16" s="61"/>
      <c r="K16" s="61"/>
      <c r="L16" s="61"/>
      <c r="M16" s="61"/>
    </row>
    <row r="17" spans="1:18" ht="30" customHeight="1">
      <c r="A17" s="139" t="s">
        <v>461</v>
      </c>
      <c r="B17" s="140"/>
      <c r="C17" s="140"/>
      <c r="D17" s="142" t="s">
        <v>457</v>
      </c>
      <c r="E17" s="143"/>
      <c r="F17" s="143"/>
      <c r="H17" s="136" t="s">
        <v>11</v>
      </c>
      <c r="I17" s="136"/>
      <c r="J17" s="143"/>
      <c r="K17" s="143"/>
      <c r="L17" s="143"/>
      <c r="M17" s="111" t="str">
        <f>LEFT(J17,1)&amp;IF(ISERROR(FIND(" ",J17,1)),"",MID(J17,FIND(" ",J17,1)+1,1))&amp;IF(ISERROR(FIND(" ",J17,FIND(" ",J17,1)+1)),"",MID(J17,FIND(" ",J17,FIND(" ",J17,1)+1)+1,1)&amp;IF(ISERROR(FIND(" ",J17,FIND(" ",J17,1)+1)),"",MID(J17,FIND(" ",J17,FIND(" ",J17,FIND(" ",J17)+1)+1)+1,1)))</f>
        <v/>
      </c>
      <c r="O17" s="62"/>
      <c r="P17" s="62"/>
      <c r="Q17" s="62"/>
      <c r="R17" s="62"/>
    </row>
    <row r="18" spans="1:18" s="62" customFormat="1" ht="7.5" customHeight="1">
      <c r="A18" s="116"/>
      <c r="B18" s="116"/>
      <c r="C18" s="116"/>
      <c r="D18" s="61"/>
      <c r="E18" s="61"/>
      <c r="F18" s="61"/>
      <c r="H18" s="117"/>
      <c r="I18" s="117"/>
      <c r="J18" s="64"/>
      <c r="K18" s="61"/>
      <c r="L18" s="61"/>
      <c r="M18" s="61"/>
    </row>
    <row r="19" spans="1:18" ht="30" customHeight="1">
      <c r="A19" s="139" t="s">
        <v>447</v>
      </c>
      <c r="B19" s="140"/>
      <c r="C19" s="140"/>
      <c r="D19" s="141" t="s">
        <v>407</v>
      </c>
      <c r="E19" s="137"/>
      <c r="F19" s="137"/>
      <c r="H19" s="136" t="s">
        <v>11</v>
      </c>
      <c r="I19" s="136"/>
      <c r="J19" s="143"/>
      <c r="K19" s="143"/>
      <c r="L19" s="143"/>
      <c r="M19" s="111" t="str">
        <f>LEFT(J19,1)&amp;IF(ISERROR(FIND(" ",J19,1)),"",MID(J19,FIND(" ",J19,1)+1,1))&amp;IF(ISERROR(FIND(" ",J19,FIND(" ",J19,1)+1)),"",MID(J19,FIND(" ",J19,FIND(" ",J19,1)+1)+1,1)&amp;IF(ISERROR(FIND(" ",J19,FIND(" ",J19,1)+1)),"",MID(J19,FIND(" ",J19,FIND(" ",J19,FIND(" ",J19)+1)+1)+1,1)))</f>
        <v/>
      </c>
      <c r="O19" s="62"/>
      <c r="P19" s="62"/>
      <c r="Q19" s="62"/>
      <c r="R19" s="62"/>
    </row>
    <row r="20" spans="1:18" s="62" customFormat="1" ht="7.5" customHeight="1">
      <c r="A20" s="116"/>
      <c r="B20" s="116"/>
      <c r="C20" s="116"/>
      <c r="D20" s="61"/>
      <c r="E20" s="61"/>
      <c r="F20" s="61"/>
      <c r="H20" s="117"/>
      <c r="I20" s="117"/>
      <c r="J20" s="61"/>
      <c r="K20" s="61"/>
      <c r="L20" s="61"/>
      <c r="M20" s="61"/>
    </row>
    <row r="21" spans="1:18" ht="30" customHeight="1">
      <c r="A21" s="139" t="s">
        <v>54</v>
      </c>
      <c r="B21" s="140"/>
      <c r="C21" s="140"/>
      <c r="D21" s="141" t="s">
        <v>59</v>
      </c>
      <c r="E21" s="137"/>
      <c r="F21" s="137"/>
      <c r="H21" s="136" t="s">
        <v>11</v>
      </c>
      <c r="I21" s="136"/>
      <c r="J21" s="143"/>
      <c r="K21" s="143"/>
      <c r="L21" s="143"/>
      <c r="M21" s="111" t="str">
        <f>LEFT(J21,1)&amp;IF(ISERROR(FIND(" ",J21,1)),"",MID(J21,FIND(" ",J21,1)+1,1))&amp;IF(ISERROR(FIND(" ",J21,FIND(" ",J21,1)+1)),"",MID(J21,FIND(" ",J21,FIND(" ",J21,1)+1)+1,1)&amp;IF(ISERROR(FIND(" ",J21,FIND(" ",J21,1)+1)),"",MID(J21,FIND(" ",J21,FIND(" ",J21,FIND(" ",J21)+1)+1)+1,1)))</f>
        <v/>
      </c>
      <c r="O21" s="62"/>
      <c r="P21" s="62"/>
      <c r="Q21" s="62"/>
      <c r="R21" s="62"/>
    </row>
    <row r="22" spans="1:18" s="62" customFormat="1" ht="7.5" customHeight="1">
      <c r="A22" s="116"/>
      <c r="B22" s="116"/>
      <c r="C22" s="116"/>
      <c r="D22" s="61"/>
      <c r="E22" s="61"/>
      <c r="F22" s="61"/>
      <c r="H22" s="117"/>
      <c r="I22" s="117"/>
      <c r="J22" s="61"/>
      <c r="K22" s="61"/>
      <c r="L22" s="61"/>
      <c r="M22" s="61"/>
    </row>
    <row r="23" spans="1:18" ht="30" customHeight="1">
      <c r="A23" s="139" t="s">
        <v>55</v>
      </c>
      <c r="B23" s="140"/>
      <c r="C23" s="140"/>
      <c r="D23" s="141" t="s">
        <v>58</v>
      </c>
      <c r="E23" s="137"/>
      <c r="F23" s="137"/>
      <c r="H23" s="136" t="s">
        <v>11</v>
      </c>
      <c r="I23" s="136"/>
      <c r="J23" s="143"/>
      <c r="K23" s="143"/>
      <c r="L23" s="143"/>
      <c r="M23" s="111" t="str">
        <f>LEFT(J23,1)&amp;IF(ISERROR(FIND(" ",J23,1)),"",MID(J23,FIND(" ",J23,1)+1,1))&amp;IF(ISERROR(FIND(" ",J23,FIND(" ",J23,1)+1)),"",MID(J23,FIND(" ",J23,FIND(" ",J23,1)+1)+1,1)&amp;IF(ISERROR(FIND(" ",J23,FIND(" ",J23,1)+1)),"",MID(J23,FIND(" ",J23,FIND(" ",J23,FIND(" ",J23)+1)+1)+1,1)))</f>
        <v/>
      </c>
      <c r="O23" s="62"/>
      <c r="P23" s="62"/>
      <c r="Q23" s="62"/>
      <c r="R23" s="62"/>
    </row>
    <row r="24" spans="1:18" s="62" customFormat="1" ht="7.5" customHeight="1">
      <c r="A24" s="116"/>
      <c r="B24" s="116"/>
      <c r="C24" s="116"/>
      <c r="D24" s="61"/>
      <c r="E24" s="61"/>
      <c r="F24" s="61"/>
      <c r="H24" s="117"/>
      <c r="I24" s="117"/>
      <c r="J24" s="61"/>
      <c r="K24" s="61"/>
      <c r="L24" s="61"/>
      <c r="M24" s="61"/>
    </row>
    <row r="25" spans="1:18" ht="30" customHeight="1">
      <c r="A25" s="144" t="s">
        <v>462</v>
      </c>
      <c r="B25" s="145"/>
      <c r="C25" s="145"/>
      <c r="D25" s="141" t="s">
        <v>448</v>
      </c>
      <c r="E25" s="137"/>
      <c r="F25" s="137"/>
      <c r="H25" s="136" t="s">
        <v>11</v>
      </c>
      <c r="I25" s="136"/>
      <c r="J25" s="143"/>
      <c r="K25" s="143"/>
      <c r="L25" s="143"/>
      <c r="M25" s="111" t="str">
        <f>LEFT(J25,1)&amp;IF(ISERROR(FIND(" ",J25,1)),"",MID(J25,FIND(" ",J25,1)+1,1))&amp;IF(ISERROR(FIND(" ",J25,FIND(" ",J25,1)+1)),"",MID(J25,FIND(" ",J25,FIND(" ",J25,1)+1)+1,1)&amp;IF(ISERROR(FIND(" ",J25,FIND(" ",J25,1)+1)),"",MID(J25,FIND(" ",J25,FIND(" ",J25,FIND(" ",J25)+1)+1)+1,1)))</f>
        <v/>
      </c>
      <c r="O25" s="62"/>
      <c r="P25" s="62"/>
      <c r="Q25" s="62"/>
      <c r="R25" s="62"/>
    </row>
    <row r="26" spans="1:18" s="62" customFormat="1" ht="7.5" customHeight="1">
      <c r="A26" s="116"/>
      <c r="B26" s="116"/>
      <c r="C26" s="116"/>
      <c r="D26" s="61"/>
      <c r="E26" s="61"/>
      <c r="F26" s="61"/>
      <c r="H26" s="117"/>
      <c r="I26" s="117"/>
      <c r="J26" s="61"/>
      <c r="K26" s="61"/>
      <c r="L26" s="61"/>
      <c r="M26" s="61"/>
    </row>
    <row r="27" spans="1:18" ht="30" customHeight="1">
      <c r="A27" s="144" t="s">
        <v>463</v>
      </c>
      <c r="B27" s="145"/>
      <c r="C27" s="145"/>
      <c r="D27" s="141" t="s">
        <v>60</v>
      </c>
      <c r="E27" s="137"/>
      <c r="F27" s="137"/>
      <c r="H27" s="136" t="s">
        <v>11</v>
      </c>
      <c r="I27" s="136"/>
      <c r="J27" s="143"/>
      <c r="K27" s="143"/>
      <c r="L27" s="143"/>
      <c r="M27" s="111" t="str">
        <f>LEFT(J27,1)&amp;IF(ISERROR(FIND(" ",J27,1)),"",MID(J27,FIND(" ",J27,1)+1,1))&amp;IF(ISERROR(FIND(" ",J27,FIND(" ",J27,1)+1)),"",MID(J27,FIND(" ",J27,FIND(" ",J27,1)+1)+1,1)&amp;IF(ISERROR(FIND(" ",J27,FIND(" ",J27,1)+1)),"",MID(J27,FIND(" ",J27,FIND(" ",J27,FIND(" ",J27)+1)+1)+1,1)))</f>
        <v/>
      </c>
      <c r="O27" s="62"/>
      <c r="P27" s="62"/>
      <c r="Q27" s="62"/>
      <c r="R27" s="62"/>
    </row>
    <row r="28" spans="1:18" s="62" customFormat="1" ht="7.5" customHeight="1">
      <c r="A28" s="116"/>
      <c r="B28" s="116"/>
      <c r="C28" s="116"/>
      <c r="H28" s="117"/>
      <c r="I28" s="117"/>
      <c r="J28" s="61"/>
      <c r="K28" s="61"/>
      <c r="L28" s="61"/>
      <c r="M28" s="61"/>
    </row>
    <row r="29" spans="1:18" ht="30" customHeight="1">
      <c r="A29" s="144" t="s">
        <v>87</v>
      </c>
      <c r="B29" s="145"/>
      <c r="C29" s="145"/>
      <c r="D29" s="142" t="s">
        <v>88</v>
      </c>
      <c r="E29" s="143"/>
      <c r="F29" s="143"/>
      <c r="H29" s="136" t="s">
        <v>11</v>
      </c>
      <c r="I29" s="136"/>
      <c r="J29" s="143"/>
      <c r="K29" s="143"/>
      <c r="L29" s="143"/>
      <c r="M29" s="111" t="str">
        <f>LEFT(J29,1)&amp;IF(ISERROR(FIND(" ",J29,1)),"",MID(J29,FIND(" ",J29,1)+1,1))&amp;IF(ISERROR(FIND(" ",J29,FIND(" ",J29,1)+1)),"",MID(J29,FIND(" ",J29,FIND(" ",J29,1)+1)+1,1)&amp;IF(ISERROR(FIND(" ",J29,FIND(" ",J29,1)+1)),"",MID(J29,FIND(" ",J29,FIND(" ",J29,FIND(" ",J29)+1)+1)+1,1)))</f>
        <v/>
      </c>
      <c r="O29" s="62"/>
      <c r="P29" s="62"/>
      <c r="Q29" s="62"/>
      <c r="R29" s="62"/>
    </row>
    <row r="30" spans="1:18" s="62" customFormat="1" ht="7.5" customHeight="1">
      <c r="A30" s="116"/>
      <c r="B30" s="116"/>
      <c r="C30" s="116"/>
      <c r="H30" s="117"/>
      <c r="I30" s="117"/>
      <c r="J30" s="61"/>
      <c r="K30" s="61"/>
      <c r="L30" s="61"/>
      <c r="M30" s="61"/>
    </row>
    <row r="31" spans="1:18" ht="30" customHeight="1">
      <c r="A31" s="144" t="s">
        <v>84</v>
      </c>
      <c r="B31" s="145"/>
      <c r="C31" s="145"/>
      <c r="D31" s="142" t="s">
        <v>85</v>
      </c>
      <c r="E31" s="143"/>
      <c r="F31" s="143"/>
      <c r="H31" s="136" t="s">
        <v>11</v>
      </c>
      <c r="I31" s="136"/>
      <c r="J31" s="143"/>
      <c r="K31" s="143"/>
      <c r="L31" s="143"/>
      <c r="M31" s="111" t="str">
        <f>LEFT(J31,1)&amp;IF(ISERROR(FIND(" ",J31,1)),"",MID(J31,FIND(" ",J31,1)+1,1))&amp;IF(ISERROR(FIND(" ",J31,FIND(" ",J31,1)+1)),"",MID(J31,FIND(" ",J31,FIND(" ",J31,1)+1)+1,1)&amp;IF(ISERROR(FIND(" ",J31,FIND(" ",J31,1)+1)),"",MID(J31,FIND(" ",J31,FIND(" ",J31,FIND(" ",J31)+1)+1)+1,1)))</f>
        <v/>
      </c>
      <c r="O31" s="62"/>
      <c r="P31" s="62"/>
      <c r="Q31" s="62"/>
      <c r="R31" s="62"/>
    </row>
    <row r="32" spans="1:18" s="62" customFormat="1" ht="7.5" customHeight="1">
      <c r="A32" s="116"/>
      <c r="B32" s="116"/>
      <c r="C32" s="116"/>
      <c r="H32" s="117"/>
      <c r="I32" s="117"/>
      <c r="J32" s="61"/>
      <c r="K32" s="61"/>
      <c r="L32" s="61"/>
      <c r="M32" s="61"/>
    </row>
    <row r="33" spans="1:18" ht="30" customHeight="1">
      <c r="A33" s="144"/>
      <c r="B33" s="145"/>
      <c r="C33" s="145"/>
      <c r="D33" s="146"/>
      <c r="E33" s="146"/>
      <c r="F33" s="142"/>
      <c r="H33" s="136" t="s">
        <v>11</v>
      </c>
      <c r="I33" s="136"/>
      <c r="J33" s="143"/>
      <c r="K33" s="143"/>
      <c r="L33" s="143"/>
      <c r="M33" s="111" t="str">
        <f>LEFT(J33,1)&amp;IF(ISERROR(FIND(" ",J33,1)),"",MID(J33,FIND(" ",J33,1)+1,1))&amp;IF(ISERROR(FIND(" ",J33,FIND(" ",J33,1)+1)),"",MID(J33,FIND(" ",J33,FIND(" ",J33,1)+1)+1,1)&amp;IF(ISERROR(FIND(" ",J33,FIND(" ",J33,1)+1)),"",MID(J33,FIND(" ",J33,FIND(" ",J33,FIND(" ",J33)+1)+1)+1,1)))</f>
        <v/>
      </c>
      <c r="O33" s="62"/>
      <c r="P33" s="62"/>
      <c r="Q33" s="62"/>
      <c r="R33" s="62"/>
    </row>
    <row r="34" spans="1:18" s="62" customFormat="1" ht="7.5" customHeight="1">
      <c r="A34" s="116"/>
      <c r="B34" s="116"/>
      <c r="C34" s="116"/>
      <c r="H34" s="117"/>
      <c r="I34" s="117"/>
      <c r="J34" s="61"/>
      <c r="K34" s="61"/>
      <c r="L34" s="61"/>
      <c r="M34" s="61"/>
    </row>
    <row r="35" spans="1:18" ht="30" customHeight="1">
      <c r="A35" s="144"/>
      <c r="B35" s="145"/>
      <c r="C35" s="145"/>
      <c r="D35" s="146"/>
      <c r="E35" s="146"/>
      <c r="F35" s="142"/>
      <c r="H35" s="136" t="s">
        <v>57</v>
      </c>
      <c r="I35" s="136"/>
      <c r="J35" s="143"/>
      <c r="K35" s="143"/>
      <c r="L35" s="143"/>
      <c r="M35" s="111" t="str">
        <f>LEFT(J35,1)&amp;IF(ISERROR(FIND(" ",J35,1)),"",MID(J35,FIND(" ",J35,1)+1,1))&amp;IF(ISERROR(FIND(" ",J35,FIND(" ",J35,1)+1)),"",MID(J35,FIND(" ",J35,FIND(" ",J35,1)+1)+1,1)&amp;IF(ISERROR(FIND(" ",J35,FIND(" ",J35,1)+1)),"",MID(J35,FIND(" ",J35,FIND(" ",J35,FIND(" ",J35)+1)+1)+1,1)))</f>
        <v/>
      </c>
      <c r="O35" s="62"/>
      <c r="P35" s="62"/>
      <c r="Q35" s="62"/>
      <c r="R35" s="62"/>
    </row>
    <row r="36" spans="1:18" s="62" customFormat="1" ht="7.5" customHeight="1">
      <c r="A36" s="116"/>
      <c r="B36" s="116"/>
      <c r="C36" s="116"/>
      <c r="H36" s="117"/>
      <c r="I36" s="117"/>
      <c r="J36" s="61"/>
      <c r="K36" s="61"/>
      <c r="L36" s="61"/>
      <c r="M36" s="61"/>
    </row>
    <row r="37" spans="1:18" ht="30" customHeight="1">
      <c r="A37" s="144"/>
      <c r="B37" s="145"/>
      <c r="C37" s="145"/>
      <c r="D37" s="146"/>
      <c r="E37" s="146"/>
      <c r="F37" s="142"/>
      <c r="H37" s="136" t="s">
        <v>57</v>
      </c>
      <c r="I37" s="136"/>
      <c r="J37" s="143"/>
      <c r="K37" s="143"/>
      <c r="L37" s="143"/>
      <c r="M37" s="111" t="str">
        <f>LEFT(J37,1)&amp;IF(ISERROR(FIND(" ",J37,1)),"",MID(J37,FIND(" ",J37,1)+1,1))&amp;IF(ISERROR(FIND(" ",J37,FIND(" ",J37,1)+1)),"",MID(J37,FIND(" ",J37,FIND(" ",J37,1)+1)+1,1)&amp;IF(ISERROR(FIND(" ",J37,FIND(" ",J37,1)+1)),"",MID(J37,FIND(" ",J37,FIND(" ",J37,FIND(" ",J37)+1)+1)+1,1)))</f>
        <v/>
      </c>
      <c r="O37" s="62"/>
      <c r="P37" s="62"/>
      <c r="Q37" s="62"/>
      <c r="R37" s="62"/>
    </row>
    <row r="38" spans="1:18" s="62" customFormat="1" ht="7.5" customHeight="1">
      <c r="A38" s="116"/>
      <c r="B38" s="116"/>
      <c r="C38" s="116"/>
      <c r="H38" s="117"/>
      <c r="I38" s="117"/>
      <c r="J38" s="61"/>
      <c r="K38" s="61"/>
      <c r="L38" s="61"/>
      <c r="M38" s="61"/>
    </row>
    <row r="39" spans="1:18" ht="30" customHeight="1">
      <c r="A39" s="144"/>
      <c r="B39" s="145"/>
      <c r="C39" s="145"/>
      <c r="D39" s="146"/>
      <c r="E39" s="146"/>
      <c r="F39" s="142"/>
      <c r="H39" s="136" t="s">
        <v>57</v>
      </c>
      <c r="I39" s="136"/>
      <c r="J39" s="143"/>
      <c r="K39" s="143"/>
      <c r="L39" s="143"/>
      <c r="M39" s="111" t="str">
        <f>LEFT(J39,1)&amp;IF(ISERROR(FIND(" ",J39,1)),"",MID(J39,FIND(" ",J39,1)+1,1))&amp;IF(ISERROR(FIND(" ",J39,FIND(" ",J39,1)+1)),"",MID(J39,FIND(" ",J39,FIND(" ",J39,1)+1)+1,1)&amp;IF(ISERROR(FIND(" ",J39,FIND(" ",J39,1)+1)),"",MID(J39,FIND(" ",J39,FIND(" ",J39,FIND(" ",J39)+1)+1)+1,1)))</f>
        <v/>
      </c>
      <c r="O39" s="62"/>
      <c r="P39" s="62"/>
      <c r="Q39" s="62"/>
      <c r="R39" s="62"/>
    </row>
    <row r="40" spans="1:18" s="62" customFormat="1" ht="7.5" customHeight="1">
      <c r="A40" s="116"/>
      <c r="B40" s="116"/>
      <c r="C40" s="116"/>
      <c r="H40" s="117"/>
      <c r="I40" s="117"/>
      <c r="J40" s="61"/>
      <c r="K40" s="61"/>
      <c r="L40" s="61"/>
      <c r="M40" s="61"/>
    </row>
    <row r="41" spans="1:18" ht="30" customHeight="1">
      <c r="A41" s="144"/>
      <c r="B41" s="145"/>
      <c r="C41" s="145"/>
      <c r="D41" s="146"/>
      <c r="E41" s="146"/>
      <c r="F41" s="142"/>
      <c r="H41" s="136" t="s">
        <v>57</v>
      </c>
      <c r="I41" s="136"/>
      <c r="J41" s="143"/>
      <c r="K41" s="143"/>
      <c r="L41" s="143"/>
      <c r="M41" s="111" t="str">
        <f>LEFT(J41,1)&amp;IF(ISERROR(FIND(" ",J41,1)),"",MID(J41,FIND(" ",J41,1)+1,1))&amp;IF(ISERROR(FIND(" ",J41,FIND(" ",J41,1)+1)),"",MID(J41,FIND(" ",J41,FIND(" ",J41,1)+1)+1,1)&amp;IF(ISERROR(FIND(" ",J41,FIND(" ",J41,1)+1)),"",MID(J41,FIND(" ",J41,FIND(" ",J41,FIND(" ",J41)+1)+1)+1,1)))</f>
        <v/>
      </c>
      <c r="O41" s="62"/>
      <c r="P41" s="62"/>
      <c r="Q41" s="62"/>
      <c r="R41" s="62"/>
    </row>
    <row r="42" spans="1:18" s="62" customFormat="1" ht="7.5" customHeight="1">
      <c r="A42" s="116"/>
      <c r="B42" s="116"/>
      <c r="C42" s="116"/>
      <c r="H42" s="116"/>
      <c r="I42" s="116"/>
    </row>
    <row r="49" s="31" customFormat="1" ht="15" customHeight="1"/>
    <row r="50" s="31" customFormat="1" ht="15" customHeight="1"/>
    <row r="51" s="31" customFormat="1" ht="15" customHeight="1"/>
    <row r="52" s="31" customFormat="1" ht="15" customHeight="1"/>
    <row r="53" s="31" customFormat="1" ht="15" customHeight="1"/>
  </sheetData>
  <mergeCells count="72">
    <mergeCell ref="A41:C41"/>
    <mergeCell ref="H41:I41"/>
    <mergeCell ref="H39:I39"/>
    <mergeCell ref="A29:C29"/>
    <mergeCell ref="D29:F29"/>
    <mergeCell ref="A31:C31"/>
    <mergeCell ref="D31:F31"/>
    <mergeCell ref="D33:F33"/>
    <mergeCell ref="D35:F35"/>
    <mergeCell ref="D37:F37"/>
    <mergeCell ref="D39:F39"/>
    <mergeCell ref="D41:F41"/>
    <mergeCell ref="A33:C33"/>
    <mergeCell ref="A35:C35"/>
    <mergeCell ref="A37:C37"/>
    <mergeCell ref="A39:C39"/>
    <mergeCell ref="J33:L33"/>
    <mergeCell ref="J35:L35"/>
    <mergeCell ref="J37:L37"/>
    <mergeCell ref="J39:L39"/>
    <mergeCell ref="J41:L41"/>
    <mergeCell ref="J23:L23"/>
    <mergeCell ref="J25:L25"/>
    <mergeCell ref="J27:L27"/>
    <mergeCell ref="J29:L29"/>
    <mergeCell ref="J31:L31"/>
    <mergeCell ref="H15:I15"/>
    <mergeCell ref="H17:I17"/>
    <mergeCell ref="J15:L15"/>
    <mergeCell ref="H35:I35"/>
    <mergeCell ref="H37:I37"/>
    <mergeCell ref="H29:I29"/>
    <mergeCell ref="H31:I31"/>
    <mergeCell ref="H33:I33"/>
    <mergeCell ref="H19:I19"/>
    <mergeCell ref="H21:I21"/>
    <mergeCell ref="H23:I23"/>
    <mergeCell ref="H25:I25"/>
    <mergeCell ref="H27:I27"/>
    <mergeCell ref="J17:L17"/>
    <mergeCell ref="J19:L19"/>
    <mergeCell ref="J21:L21"/>
    <mergeCell ref="A27:C27"/>
    <mergeCell ref="D19:F19"/>
    <mergeCell ref="D23:F23"/>
    <mergeCell ref="D25:F25"/>
    <mergeCell ref="D27:F27"/>
    <mergeCell ref="A19:C19"/>
    <mergeCell ref="A21:C21"/>
    <mergeCell ref="D21:F21"/>
    <mergeCell ref="A23:C23"/>
    <mergeCell ref="A25:C25"/>
    <mergeCell ref="A15:C15"/>
    <mergeCell ref="D15:F15"/>
    <mergeCell ref="A17:C17"/>
    <mergeCell ref="D17:F17"/>
    <mergeCell ref="A11:C11"/>
    <mergeCell ref="A13:C13"/>
    <mergeCell ref="D13:F13"/>
    <mergeCell ref="H13:I13"/>
    <mergeCell ref="J13:L13"/>
    <mergeCell ref="H11:L11"/>
    <mergeCell ref="A9:C9"/>
    <mergeCell ref="D9:M9"/>
    <mergeCell ref="D8:E8"/>
    <mergeCell ref="D11:F11"/>
    <mergeCell ref="A8:C8"/>
    <mergeCell ref="A7:C7"/>
    <mergeCell ref="D7:M7"/>
    <mergeCell ref="I8:J8"/>
    <mergeCell ref="F8:H8"/>
    <mergeCell ref="K8:M8"/>
  </mergeCells>
  <dataValidations disablePrompts="1" count="1">
    <dataValidation type="list" allowBlank="1" showInputMessage="1" showErrorMessage="1" sqref="H13:I13 H15:I15 H17:I17 H19:I19 H21:I21 H23:I23 H25:I25 H27:I27 H29:I29 H31:I31 H33:I33 H35:I35 H37:I37 H39:I39 H41:I41" xr:uid="{00000000-0002-0000-0000-000000000000}">
      <formula1>"AUDITOR LÍDER, AUDITOR, OBSERVADOR"</formula1>
    </dataValidation>
  </dataValidations>
  <pageMargins left="0.25" right="0.25" top="0.75" bottom="0.75" header="0.3" footer="0.3"/>
  <pageSetup scale="58"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0"/>
  <sheetViews>
    <sheetView view="pageBreakPreview" zoomScaleNormal="100" zoomScaleSheetLayoutView="100" workbookViewId="0">
      <selection activeCell="A7" sqref="A7"/>
    </sheetView>
  </sheetViews>
  <sheetFormatPr baseColWidth="10" defaultColWidth="11.5" defaultRowHeight="16"/>
  <cols>
    <col min="1" max="1" width="6.6640625" style="2" customWidth="1"/>
    <col min="2" max="2" width="30.6640625" style="1" customWidth="1"/>
    <col min="3" max="3" width="55.6640625" style="1" customWidth="1"/>
    <col min="4" max="4" width="35.6640625" style="1" customWidth="1"/>
    <col min="5" max="5" width="10.6640625" style="54" customWidth="1"/>
    <col min="6" max="6" width="55.6640625" style="114" customWidth="1"/>
    <col min="7" max="7" width="10.6640625" style="55" customWidth="1"/>
    <col min="8" max="8" width="11.5" style="11"/>
    <col min="9" max="9" width="11.83203125" style="11" bestFit="1" customWidth="1"/>
    <col min="10" max="16384" width="11.5" style="11"/>
  </cols>
  <sheetData>
    <row r="1" spans="1:7" ht="15" customHeight="1">
      <c r="A1" s="11"/>
      <c r="B1" s="11"/>
      <c r="C1" s="11"/>
      <c r="D1" s="11"/>
      <c r="E1" s="65"/>
      <c r="F1" s="112"/>
      <c r="G1" s="11"/>
    </row>
    <row r="2" spans="1:7" ht="15" customHeight="1">
      <c r="A2" s="11"/>
      <c r="B2" s="11"/>
      <c r="C2" s="11"/>
      <c r="D2" s="11"/>
      <c r="E2" s="65"/>
      <c r="F2" s="112"/>
      <c r="G2" s="11"/>
    </row>
    <row r="3" spans="1:7" ht="15" customHeight="1">
      <c r="A3" s="11"/>
      <c r="B3" s="11"/>
      <c r="C3" s="11"/>
      <c r="D3" s="11"/>
      <c r="E3" s="65"/>
      <c r="F3" s="112"/>
      <c r="G3" s="11"/>
    </row>
    <row r="4" spans="1:7" ht="15" customHeight="1">
      <c r="A4" s="11"/>
      <c r="B4" s="11"/>
      <c r="C4" s="11"/>
      <c r="D4" s="11"/>
      <c r="E4" s="65"/>
      <c r="F4" s="112"/>
      <c r="G4" s="11"/>
    </row>
    <row r="5" spans="1:7" ht="15" customHeight="1">
      <c r="A5" s="11"/>
      <c r="B5" s="11"/>
      <c r="C5" s="11"/>
      <c r="D5" s="11"/>
      <c r="E5" s="65"/>
      <c r="F5" s="112"/>
      <c r="G5" s="11"/>
    </row>
    <row r="6" spans="1:7" ht="5" customHeight="1">
      <c r="A6" s="11"/>
      <c r="B6" s="11"/>
      <c r="C6" s="11"/>
      <c r="D6" s="11"/>
      <c r="E6" s="65"/>
      <c r="F6" s="112"/>
      <c r="G6" s="11"/>
    </row>
    <row r="7" spans="1:7" s="66" customFormat="1">
      <c r="A7" s="53" t="s">
        <v>5</v>
      </c>
      <c r="B7" s="53" t="s">
        <v>7</v>
      </c>
      <c r="C7" s="53" t="s">
        <v>6</v>
      </c>
      <c r="D7" s="53" t="s">
        <v>8</v>
      </c>
      <c r="E7" s="53" t="s">
        <v>10</v>
      </c>
      <c r="F7" s="53" t="s">
        <v>9</v>
      </c>
      <c r="G7" s="53" t="s">
        <v>11</v>
      </c>
    </row>
    <row r="8" spans="1:7" ht="15">
      <c r="A8" s="147" t="s">
        <v>23</v>
      </c>
      <c r="B8" s="147"/>
      <c r="C8" s="147"/>
      <c r="D8" s="147"/>
      <c r="E8" s="147"/>
      <c r="F8" s="147"/>
      <c r="G8" s="147"/>
    </row>
    <row r="9" spans="1:7" s="1" customFormat="1" ht="48">
      <c r="A9" s="25">
        <v>4.0999999999999996</v>
      </c>
      <c r="B9" s="23" t="s">
        <v>416</v>
      </c>
      <c r="C9" s="23" t="s">
        <v>417</v>
      </c>
      <c r="D9" s="23" t="s">
        <v>66</v>
      </c>
      <c r="E9" s="52"/>
      <c r="F9" s="113"/>
      <c r="G9" s="25"/>
    </row>
    <row r="10" spans="1:7" s="1" customFormat="1" ht="48">
      <c r="A10" s="25">
        <v>4.2</v>
      </c>
      <c r="B10" s="23" t="s">
        <v>0</v>
      </c>
      <c r="C10" s="23" t="s">
        <v>586</v>
      </c>
      <c r="D10" s="24" t="s">
        <v>585</v>
      </c>
      <c r="E10" s="52"/>
      <c r="F10" s="113"/>
      <c r="G10" s="25"/>
    </row>
    <row r="11" spans="1:7" s="1" customFormat="1" ht="80">
      <c r="A11" s="25">
        <v>4.3</v>
      </c>
      <c r="B11" s="23" t="s">
        <v>91</v>
      </c>
      <c r="C11" s="23" t="s">
        <v>418</v>
      </c>
      <c r="D11" s="24" t="s">
        <v>451</v>
      </c>
      <c r="E11" s="52"/>
      <c r="F11" s="113"/>
      <c r="G11" s="25"/>
    </row>
    <row r="12" spans="1:7" s="1" customFormat="1" ht="48">
      <c r="A12" s="25">
        <v>4.4000000000000004</v>
      </c>
      <c r="B12" s="23" t="s">
        <v>92</v>
      </c>
      <c r="C12" s="23" t="s">
        <v>419</v>
      </c>
      <c r="D12" s="24" t="s">
        <v>450</v>
      </c>
      <c r="E12" s="52"/>
      <c r="F12" s="113"/>
      <c r="G12" s="25"/>
    </row>
    <row r="13" spans="1:7" s="1" customFormat="1" ht="15">
      <c r="A13" s="147" t="s">
        <v>1</v>
      </c>
      <c r="B13" s="147"/>
      <c r="C13" s="147"/>
      <c r="D13" s="147"/>
      <c r="E13" s="147"/>
      <c r="F13" s="147"/>
      <c r="G13" s="147"/>
    </row>
    <row r="14" spans="1:7" s="1" customFormat="1" ht="192">
      <c r="A14" s="25">
        <v>5.0999999999999996</v>
      </c>
      <c r="B14" s="23" t="s">
        <v>235</v>
      </c>
      <c r="C14" s="23" t="s">
        <v>420</v>
      </c>
      <c r="D14" s="26" t="s">
        <v>439</v>
      </c>
      <c r="E14" s="52"/>
      <c r="F14" s="113"/>
      <c r="G14" s="25"/>
    </row>
    <row r="15" spans="1:7" ht="128">
      <c r="A15" s="25" t="s">
        <v>93</v>
      </c>
      <c r="B15" s="23" t="s">
        <v>236</v>
      </c>
      <c r="C15" s="23" t="s">
        <v>421</v>
      </c>
      <c r="D15" s="23" t="s">
        <v>581</v>
      </c>
      <c r="E15" s="52"/>
      <c r="F15" s="113"/>
      <c r="G15" s="25"/>
    </row>
    <row r="16" spans="1:7" ht="96">
      <c r="A16" s="25">
        <v>5.3</v>
      </c>
      <c r="B16" s="23" t="s">
        <v>24</v>
      </c>
      <c r="C16" s="23" t="s">
        <v>422</v>
      </c>
      <c r="D16" s="23" t="s">
        <v>441</v>
      </c>
      <c r="E16" s="52"/>
      <c r="F16" s="113"/>
      <c r="G16" s="25"/>
    </row>
    <row r="17" spans="1:7" ht="15">
      <c r="A17" s="147" t="s">
        <v>2</v>
      </c>
      <c r="B17" s="147"/>
      <c r="C17" s="147"/>
      <c r="D17" s="147"/>
      <c r="E17" s="147"/>
      <c r="F17" s="147"/>
      <c r="G17" s="147"/>
    </row>
    <row r="18" spans="1:7" ht="128">
      <c r="A18" s="25" t="s">
        <v>3</v>
      </c>
      <c r="B18" s="23" t="s">
        <v>94</v>
      </c>
      <c r="C18" s="23" t="s">
        <v>424</v>
      </c>
      <c r="D18" s="23" t="s">
        <v>440</v>
      </c>
      <c r="E18" s="52"/>
      <c r="F18" s="113"/>
      <c r="G18" s="25"/>
    </row>
    <row r="19" spans="1:7" ht="256">
      <c r="A19" s="25" t="s">
        <v>4</v>
      </c>
      <c r="B19" s="23" t="s">
        <v>95</v>
      </c>
      <c r="C19" s="23" t="s">
        <v>423</v>
      </c>
      <c r="D19" s="23" t="s">
        <v>409</v>
      </c>
      <c r="E19" s="52"/>
      <c r="F19" s="113"/>
      <c r="G19" s="25"/>
    </row>
    <row r="20" spans="1:7" ht="208">
      <c r="A20" s="25" t="s">
        <v>96</v>
      </c>
      <c r="B20" s="23" t="s">
        <v>97</v>
      </c>
      <c r="C20" s="23" t="s">
        <v>425</v>
      </c>
      <c r="D20" s="23"/>
      <c r="E20" s="52"/>
      <c r="F20" s="113"/>
      <c r="G20" s="25"/>
    </row>
    <row r="21" spans="1:7" ht="128">
      <c r="A21" s="25">
        <v>6.2</v>
      </c>
      <c r="B21" s="23" t="s">
        <v>98</v>
      </c>
      <c r="C21" s="23" t="s">
        <v>426</v>
      </c>
      <c r="D21" s="23" t="s">
        <v>452</v>
      </c>
      <c r="E21" s="52"/>
      <c r="F21" s="113"/>
      <c r="G21" s="25"/>
    </row>
    <row r="22" spans="1:7" ht="15">
      <c r="A22" s="147" t="s">
        <v>99</v>
      </c>
      <c r="B22" s="150"/>
      <c r="C22" s="150"/>
      <c r="D22" s="150"/>
      <c r="E22" s="150"/>
      <c r="F22" s="150"/>
      <c r="G22" s="150"/>
    </row>
    <row r="23" spans="1:7" ht="48">
      <c r="A23" s="25">
        <v>7.1</v>
      </c>
      <c r="B23" s="23" t="s">
        <v>100</v>
      </c>
      <c r="C23" s="23" t="s">
        <v>427</v>
      </c>
      <c r="D23" s="23" t="s">
        <v>442</v>
      </c>
      <c r="E23" s="52"/>
      <c r="F23" s="113"/>
      <c r="G23" s="25"/>
    </row>
    <row r="24" spans="1:7" s="1" customFormat="1" ht="128">
      <c r="A24" s="25">
        <v>7.2</v>
      </c>
      <c r="B24" s="23" t="s">
        <v>12</v>
      </c>
      <c r="C24" s="23" t="s">
        <v>428</v>
      </c>
      <c r="D24" s="23" t="s">
        <v>453</v>
      </c>
      <c r="E24" s="52"/>
      <c r="F24" s="113"/>
      <c r="G24" s="25"/>
    </row>
    <row r="25" spans="1:7" ht="64">
      <c r="A25" s="25">
        <v>7.3</v>
      </c>
      <c r="B25" s="23" t="s">
        <v>101</v>
      </c>
      <c r="C25" s="23" t="s">
        <v>458</v>
      </c>
      <c r="D25" s="28" t="s">
        <v>446</v>
      </c>
      <c r="E25" s="52"/>
      <c r="F25" s="113"/>
      <c r="G25" s="25"/>
    </row>
    <row r="26" spans="1:7" ht="80">
      <c r="A26" s="25">
        <v>7.4</v>
      </c>
      <c r="B26" s="23" t="s">
        <v>13</v>
      </c>
      <c r="C26" s="23" t="s">
        <v>429</v>
      </c>
      <c r="D26" s="23" t="s">
        <v>437</v>
      </c>
      <c r="E26" s="52"/>
      <c r="F26" s="113"/>
      <c r="G26" s="25"/>
    </row>
    <row r="27" spans="1:7" ht="64">
      <c r="A27" s="25" t="s">
        <v>102</v>
      </c>
      <c r="B27" s="23" t="s">
        <v>237</v>
      </c>
      <c r="C27" s="23" t="s">
        <v>443</v>
      </c>
      <c r="D27" s="23" t="s">
        <v>438</v>
      </c>
      <c r="E27" s="52"/>
      <c r="F27" s="113"/>
      <c r="G27" s="25"/>
    </row>
    <row r="28" spans="1:7" ht="64">
      <c r="A28" s="25" t="s">
        <v>14</v>
      </c>
      <c r="B28" s="23" t="s">
        <v>15</v>
      </c>
      <c r="C28" s="23" t="s">
        <v>430</v>
      </c>
      <c r="D28" s="24" t="s">
        <v>444</v>
      </c>
      <c r="E28" s="52"/>
      <c r="F28" s="113"/>
      <c r="G28" s="25"/>
    </row>
    <row r="29" spans="1:7" ht="128">
      <c r="A29" s="25" t="s">
        <v>103</v>
      </c>
      <c r="B29" s="23" t="s">
        <v>16</v>
      </c>
      <c r="C29" s="23" t="s">
        <v>238</v>
      </c>
      <c r="D29" s="24" t="s">
        <v>410</v>
      </c>
      <c r="E29" s="52"/>
      <c r="F29" s="113"/>
      <c r="G29" s="25"/>
    </row>
    <row r="30" spans="1:7" ht="15">
      <c r="A30" s="148" t="s">
        <v>26</v>
      </c>
      <c r="B30" s="149"/>
      <c r="C30" s="149"/>
      <c r="D30" s="149"/>
      <c r="E30" s="149"/>
      <c r="F30" s="149"/>
      <c r="G30" s="149"/>
    </row>
    <row r="31" spans="1:7" ht="192">
      <c r="A31" s="25">
        <v>8.1</v>
      </c>
      <c r="B31" s="23" t="s">
        <v>25</v>
      </c>
      <c r="C31" s="23" t="s">
        <v>431</v>
      </c>
      <c r="D31" s="23" t="s">
        <v>445</v>
      </c>
      <c r="E31" s="52"/>
      <c r="F31" s="113"/>
      <c r="G31" s="25"/>
    </row>
    <row r="32" spans="1:7" ht="80">
      <c r="A32" s="25">
        <v>8.1999999999999993</v>
      </c>
      <c r="B32" s="23" t="s">
        <v>587</v>
      </c>
      <c r="C32" s="23" t="s">
        <v>588</v>
      </c>
      <c r="D32" s="26"/>
      <c r="E32" s="52"/>
      <c r="F32" s="113"/>
      <c r="G32" s="25"/>
    </row>
    <row r="33" spans="1:7" ht="48">
      <c r="A33" s="25">
        <v>8.3000000000000007</v>
      </c>
      <c r="B33" s="23" t="s">
        <v>97</v>
      </c>
      <c r="C33" s="23" t="s">
        <v>432</v>
      </c>
      <c r="D33" s="23"/>
      <c r="E33" s="52"/>
      <c r="F33" s="113"/>
      <c r="G33" s="25"/>
    </row>
    <row r="34" spans="1:7" ht="15">
      <c r="A34" s="147" t="s">
        <v>17</v>
      </c>
      <c r="B34" s="147"/>
      <c r="C34" s="147"/>
      <c r="D34" s="147"/>
      <c r="E34" s="147"/>
      <c r="F34" s="147"/>
      <c r="G34" s="147"/>
    </row>
    <row r="35" spans="1:7" ht="128">
      <c r="A35" s="25">
        <v>9.1</v>
      </c>
      <c r="B35" s="23" t="s">
        <v>239</v>
      </c>
      <c r="C35" s="23" t="s">
        <v>433</v>
      </c>
      <c r="D35" s="23" t="s">
        <v>411</v>
      </c>
      <c r="E35" s="52"/>
      <c r="F35" s="113"/>
      <c r="G35" s="25"/>
    </row>
    <row r="36" spans="1:7" ht="256">
      <c r="A36" s="25">
        <v>9.1999999999999993</v>
      </c>
      <c r="B36" s="23" t="s">
        <v>18</v>
      </c>
      <c r="C36" s="23" t="s">
        <v>434</v>
      </c>
      <c r="D36" s="23" t="s">
        <v>412</v>
      </c>
      <c r="E36" s="52"/>
      <c r="F36" s="113"/>
      <c r="G36" s="25"/>
    </row>
    <row r="37" spans="1:7" ht="240">
      <c r="A37" s="25">
        <v>9.3000000000000007</v>
      </c>
      <c r="B37" s="23" t="s">
        <v>19</v>
      </c>
      <c r="C37" s="23" t="s">
        <v>435</v>
      </c>
      <c r="D37" s="23" t="s">
        <v>413</v>
      </c>
      <c r="E37" s="52"/>
      <c r="F37" s="113"/>
      <c r="G37" s="25"/>
    </row>
    <row r="38" spans="1:7" ht="15">
      <c r="A38" s="147" t="s">
        <v>20</v>
      </c>
      <c r="B38" s="147"/>
      <c r="C38" s="147"/>
      <c r="D38" s="147"/>
      <c r="E38" s="147"/>
      <c r="F38" s="147"/>
      <c r="G38" s="147"/>
    </row>
    <row r="39" spans="1:7" ht="240">
      <c r="A39" s="25">
        <v>10.1</v>
      </c>
      <c r="B39" s="23" t="s">
        <v>21</v>
      </c>
      <c r="C39" s="23" t="s">
        <v>436</v>
      </c>
      <c r="D39" s="23" t="s">
        <v>414</v>
      </c>
      <c r="E39" s="52"/>
      <c r="F39" s="113"/>
      <c r="G39" s="25"/>
    </row>
    <row r="40" spans="1:7" ht="32">
      <c r="A40" s="25">
        <v>10.199999999999999</v>
      </c>
      <c r="B40" s="23" t="s">
        <v>22</v>
      </c>
      <c r="C40" s="23" t="s">
        <v>240</v>
      </c>
      <c r="D40" s="23" t="s">
        <v>415</v>
      </c>
      <c r="E40" s="52"/>
      <c r="F40" s="113"/>
      <c r="G40" s="25"/>
    </row>
  </sheetData>
  <mergeCells count="7">
    <mergeCell ref="A8:G8"/>
    <mergeCell ref="A13:G13"/>
    <mergeCell ref="A30:G30"/>
    <mergeCell ref="A34:G34"/>
    <mergeCell ref="A38:G38"/>
    <mergeCell ref="A17:G17"/>
    <mergeCell ref="A22:G22"/>
  </mergeCells>
  <conditionalFormatting sqref="E9:E12 E14:E16 E18:E21 E23:E29 E31:E33 E35:E37 E39:E40">
    <cfRule type="cellIs" dxfId="146" priority="20" operator="equal">
      <formula>"NC"</formula>
    </cfRule>
    <cfRule type="cellIs" dxfId="145" priority="42" operator="equal">
      <formula>"OB"</formula>
    </cfRule>
    <cfRule type="cellIs" dxfId="144" priority="43" operator="equal">
      <formula>"OM"</formula>
    </cfRule>
    <cfRule type="cellIs" dxfId="143" priority="44" operator="equal">
      <formula>"C"</formula>
    </cfRule>
  </conditionalFormatting>
  <dataValidations count="1">
    <dataValidation type="list" allowBlank="1" showInputMessage="1" showErrorMessage="1" sqref="E9:E12 E18:E21 E14:E16 E23:E29 E31:E33 E35:E37 E39:E40" xr:uid="{00000000-0002-0000-0100-000001000000}">
      <formula1>"C, OM, OB, NC,"</formula1>
    </dataValidation>
  </dataValidations>
  <pageMargins left="0.25" right="0.25" top="0.75" bottom="0.75" header="0.3" footer="0.3"/>
  <pageSetup scale="59"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06"/>
  <sheetViews>
    <sheetView view="pageBreakPreview" zoomScaleNormal="100" zoomScaleSheetLayoutView="100" workbookViewId="0">
      <selection activeCell="E7" sqref="E7:O7"/>
    </sheetView>
  </sheetViews>
  <sheetFormatPr baseColWidth="10" defaultColWidth="11.5" defaultRowHeight="15"/>
  <cols>
    <col min="1" max="1" width="6.33203125" customWidth="1"/>
    <col min="2" max="15" width="11.6640625" customWidth="1"/>
  </cols>
  <sheetData>
    <row r="1" spans="1:15" ht="15" customHeight="1"/>
    <row r="2" spans="1:15" ht="15" customHeight="1"/>
    <row r="3" spans="1:15" ht="15" customHeight="1"/>
    <row r="4" spans="1:15" ht="15" customHeight="1"/>
    <row r="5" spans="1:15" ht="15" customHeight="1" thickBot="1"/>
    <row r="6" spans="1:15" ht="5" customHeight="1" thickBot="1"/>
    <row r="7" spans="1:15" s="57" customFormat="1" ht="30" customHeight="1" thickTop="1" thickBot="1">
      <c r="A7" s="129" t="s">
        <v>45</v>
      </c>
      <c r="B7" s="130"/>
      <c r="C7" s="130"/>
      <c r="D7" s="131"/>
      <c r="E7" s="177" t="str">
        <f>Carátula!D7</f>
        <v>Auditoría Interna</v>
      </c>
      <c r="F7" s="178"/>
      <c r="G7" s="178"/>
      <c r="H7" s="178"/>
      <c r="I7" s="178"/>
      <c r="J7" s="178"/>
      <c r="K7" s="178"/>
      <c r="L7" s="178"/>
      <c r="M7" s="178"/>
      <c r="N7" s="178"/>
      <c r="O7" s="178"/>
    </row>
    <row r="8" spans="1:15" s="57" customFormat="1" ht="30" customHeight="1" thickTop="1" thickBot="1">
      <c r="A8" s="129" t="s">
        <v>46</v>
      </c>
      <c r="B8" s="130"/>
      <c r="C8" s="130"/>
      <c r="D8" s="131"/>
      <c r="E8" s="179" t="s">
        <v>455</v>
      </c>
      <c r="F8" s="180"/>
      <c r="G8" s="181">
        <f>Carátula!F8</f>
        <v>0</v>
      </c>
      <c r="H8" s="180"/>
      <c r="I8" s="180"/>
      <c r="J8" s="180" t="s">
        <v>47</v>
      </c>
      <c r="K8" s="180"/>
      <c r="L8" s="181">
        <f>Carátula!K8</f>
        <v>0</v>
      </c>
      <c r="M8" s="180"/>
      <c r="N8" s="180"/>
      <c r="O8" s="180"/>
    </row>
    <row r="9" spans="1:15" s="57" customFormat="1" ht="45" customHeight="1" thickTop="1" thickBot="1">
      <c r="A9" s="129" t="s">
        <v>48</v>
      </c>
      <c r="B9" s="130"/>
      <c r="C9" s="130"/>
      <c r="D9" s="131"/>
      <c r="E9" s="179" t="str">
        <f>Carátula!D9</f>
        <v>Av. Lago Xochimilco 283-301, Col. Ampliación Vicente Villada, C.P. 57760, Cd. Nezahualcóyotl, Edo. Méx. / Insurgentes Sur No. 686 Piso 9, Col. del Valle, C.P. 03100, Del. Benito Juárez, CDMX.</v>
      </c>
      <c r="F9" s="180"/>
      <c r="G9" s="180"/>
      <c r="H9" s="180"/>
      <c r="I9" s="180"/>
      <c r="J9" s="180"/>
      <c r="K9" s="180"/>
      <c r="L9" s="180"/>
      <c r="M9" s="180"/>
      <c r="N9" s="180"/>
      <c r="O9" s="180"/>
    </row>
    <row r="10" spans="1:15" ht="15" customHeight="1" thickTop="1" thickBot="1"/>
    <row r="11" spans="1:15" s="75" customFormat="1" ht="30" customHeight="1" thickTop="1" thickBot="1">
      <c r="A11" s="74" t="s">
        <v>64</v>
      </c>
      <c r="B11" s="176" t="s">
        <v>65</v>
      </c>
      <c r="C11" s="176"/>
      <c r="D11" s="176"/>
      <c r="E11" s="74" t="s">
        <v>71</v>
      </c>
      <c r="F11" s="176" t="s">
        <v>72</v>
      </c>
      <c r="G11" s="176"/>
      <c r="H11" s="176" t="s">
        <v>77</v>
      </c>
      <c r="I11" s="176"/>
      <c r="J11" s="176" t="s">
        <v>73</v>
      </c>
      <c r="K11" s="176"/>
      <c r="L11" s="176" t="s">
        <v>74</v>
      </c>
      <c r="M11" s="176"/>
      <c r="N11" s="176" t="s">
        <v>75</v>
      </c>
      <c r="O11" s="176"/>
    </row>
    <row r="12" spans="1:15" ht="18" thickTop="1" thickBot="1">
      <c r="A12" s="70">
        <v>4</v>
      </c>
      <c r="B12" s="162" t="s">
        <v>66</v>
      </c>
      <c r="C12" s="162"/>
      <c r="D12" s="162"/>
      <c r="E12" s="71">
        <v>4</v>
      </c>
      <c r="F12" s="160">
        <f>COUNTIF('Lista de verificación'!$E$9:$E$12,"C")</f>
        <v>0</v>
      </c>
      <c r="G12" s="160"/>
      <c r="H12" s="160">
        <f>COUNTIF('Lista de verificación'!$E$9:$E$12,"OM")</f>
        <v>0</v>
      </c>
      <c r="I12" s="160"/>
      <c r="J12" s="160">
        <f>COUNTIF('Lista de verificación'!$E$9:$E$12,"OB")</f>
        <v>0</v>
      </c>
      <c r="K12" s="160"/>
      <c r="L12" s="160">
        <f>COUNTIF('Lista de verificación'!$E$9:$E$12,"NC")</f>
        <v>0</v>
      </c>
      <c r="M12" s="160"/>
      <c r="N12" s="174">
        <f>SUM(F12:K12)/E12</f>
        <v>0</v>
      </c>
      <c r="O12" s="174"/>
    </row>
    <row r="13" spans="1:15" ht="18" thickTop="1" thickBot="1">
      <c r="A13" s="72">
        <v>5</v>
      </c>
      <c r="B13" s="163" t="s">
        <v>67</v>
      </c>
      <c r="C13" s="163"/>
      <c r="D13" s="163"/>
      <c r="E13" s="73">
        <v>3</v>
      </c>
      <c r="F13" s="164">
        <f>COUNTIF('Lista de verificación'!$E$14:$E$16,"C")</f>
        <v>0</v>
      </c>
      <c r="G13" s="164"/>
      <c r="H13" s="164">
        <f>COUNTIF('Lista de verificación'!$E$14:$E$16,"OM")</f>
        <v>0</v>
      </c>
      <c r="I13" s="164"/>
      <c r="J13" s="164">
        <f>COUNTIF('Lista de verificación'!$E$14:$E$16,"OB")</f>
        <v>0</v>
      </c>
      <c r="K13" s="164"/>
      <c r="L13" s="164">
        <f>COUNTIF('Lista de verificación'!$E$14:$E$16,"NC")</f>
        <v>0</v>
      </c>
      <c r="M13" s="164"/>
      <c r="N13" s="175">
        <f t="shared" ref="N13:N17" si="0">SUM(F13:K13)/E13</f>
        <v>0</v>
      </c>
      <c r="O13" s="175"/>
    </row>
    <row r="14" spans="1:15" ht="18" thickTop="1" thickBot="1">
      <c r="A14" s="70">
        <v>6</v>
      </c>
      <c r="B14" s="162" t="s">
        <v>68</v>
      </c>
      <c r="C14" s="162"/>
      <c r="D14" s="162"/>
      <c r="E14" s="71">
        <v>4</v>
      </c>
      <c r="F14" s="160">
        <f>COUNTIF('Lista de verificación'!$E$18:$E$21,"C")</f>
        <v>0</v>
      </c>
      <c r="G14" s="160"/>
      <c r="H14" s="160">
        <f>COUNTIF('Lista de verificación'!$E$18:$E$21,"OM")</f>
        <v>0</v>
      </c>
      <c r="I14" s="160"/>
      <c r="J14" s="160">
        <f>COUNTIF('Lista de verificación'!$E$18:$E$21,"OB")</f>
        <v>0</v>
      </c>
      <c r="K14" s="160"/>
      <c r="L14" s="160">
        <f>COUNTIF('Lista de verificación'!$E$18:$E$21,"NC")</f>
        <v>0</v>
      </c>
      <c r="M14" s="160"/>
      <c r="N14" s="174">
        <f t="shared" si="0"/>
        <v>0</v>
      </c>
      <c r="O14" s="174"/>
    </row>
    <row r="15" spans="1:15" ht="18" thickTop="1" thickBot="1">
      <c r="A15" s="72">
        <v>7</v>
      </c>
      <c r="B15" s="163" t="s">
        <v>104</v>
      </c>
      <c r="C15" s="163"/>
      <c r="D15" s="163"/>
      <c r="E15" s="73">
        <v>7</v>
      </c>
      <c r="F15" s="164">
        <f>COUNTIF('Lista de verificación'!$E$23:$E$29,"C")</f>
        <v>0</v>
      </c>
      <c r="G15" s="164"/>
      <c r="H15" s="164">
        <f>COUNTIF('Lista de verificación'!$E$23:$E$29,"OM")</f>
        <v>0</v>
      </c>
      <c r="I15" s="164"/>
      <c r="J15" s="164">
        <f>COUNTIF('Lista de verificación'!$E$23:$E$29,"OB")</f>
        <v>0</v>
      </c>
      <c r="K15" s="164"/>
      <c r="L15" s="164">
        <f>COUNTIF('Lista de verificación'!$E$23:$E$29,"NC")</f>
        <v>0</v>
      </c>
      <c r="M15" s="164"/>
      <c r="N15" s="175">
        <f t="shared" si="0"/>
        <v>0</v>
      </c>
      <c r="O15" s="175"/>
    </row>
    <row r="16" spans="1:15" ht="18" thickTop="1" thickBot="1">
      <c r="A16" s="70">
        <v>8</v>
      </c>
      <c r="B16" s="162" t="s">
        <v>69</v>
      </c>
      <c r="C16" s="162"/>
      <c r="D16" s="162"/>
      <c r="E16" s="71">
        <v>3</v>
      </c>
      <c r="F16" s="160">
        <f>COUNTIF('Lista de verificación'!$E$31:$E$33,"C")</f>
        <v>0</v>
      </c>
      <c r="G16" s="160"/>
      <c r="H16" s="160">
        <f>COUNTIF('Lista de verificación'!$E$31:$E$33,"OM")</f>
        <v>0</v>
      </c>
      <c r="I16" s="160"/>
      <c r="J16" s="160">
        <f>COUNTIF('Lista de verificación'!$E$31:$E$33,"OB")</f>
        <v>0</v>
      </c>
      <c r="K16" s="160"/>
      <c r="L16" s="160">
        <f>COUNTIF('Lista de verificación'!$E$31:$E$33,"NC")</f>
        <v>0</v>
      </c>
      <c r="M16" s="160"/>
      <c r="N16" s="174">
        <f t="shared" si="0"/>
        <v>0</v>
      </c>
      <c r="O16" s="174"/>
    </row>
    <row r="17" spans="1:15" ht="18" thickTop="1" thickBot="1">
      <c r="A17" s="72">
        <v>9</v>
      </c>
      <c r="B17" s="163" t="s">
        <v>70</v>
      </c>
      <c r="C17" s="163"/>
      <c r="D17" s="163"/>
      <c r="E17" s="73">
        <v>3</v>
      </c>
      <c r="F17" s="164">
        <f>COUNTIF('Lista de verificación'!$E$35:$E$37,"C")</f>
        <v>0</v>
      </c>
      <c r="G17" s="164"/>
      <c r="H17" s="164">
        <f>COUNTIF('Lista de verificación'!$E$35:$E$37,"OM")</f>
        <v>0</v>
      </c>
      <c r="I17" s="164"/>
      <c r="J17" s="164">
        <f>COUNTIF('Lista de verificación'!$E$35:$E$37,"OB")</f>
        <v>0</v>
      </c>
      <c r="K17" s="164"/>
      <c r="L17" s="164">
        <f>COUNTIF('Lista de verificación'!$E$35:$E$37,"NC")</f>
        <v>0</v>
      </c>
      <c r="M17" s="164"/>
      <c r="N17" s="175">
        <f t="shared" si="0"/>
        <v>0</v>
      </c>
      <c r="O17" s="175"/>
    </row>
    <row r="18" spans="1:15" ht="18" thickTop="1" thickBot="1">
      <c r="A18" s="70">
        <v>10</v>
      </c>
      <c r="B18" s="162" t="s">
        <v>22</v>
      </c>
      <c r="C18" s="162"/>
      <c r="D18" s="162"/>
      <c r="E18" s="71">
        <v>2</v>
      </c>
      <c r="F18" s="160">
        <f>COUNTIF('Lista de verificación'!$E$39:$E$40,"C")</f>
        <v>0</v>
      </c>
      <c r="G18" s="160"/>
      <c r="H18" s="160">
        <f>COUNTIF('Lista de verificación'!$E$39:$E$40,"OM")</f>
        <v>0</v>
      </c>
      <c r="I18" s="160"/>
      <c r="J18" s="160">
        <f>COUNTIF('Lista de verificación'!$E$39:$E$40,"OB")</f>
        <v>0</v>
      </c>
      <c r="K18" s="160"/>
      <c r="L18" s="160">
        <f>COUNTIF('Lista de verificación'!$E$39:$E$40,"NC")</f>
        <v>0</v>
      </c>
      <c r="M18" s="160"/>
      <c r="N18" s="174">
        <f>SUM(F18:K18)/E18</f>
        <v>0</v>
      </c>
      <c r="O18" s="174"/>
    </row>
    <row r="19" spans="1:15" ht="18" thickTop="1" thickBot="1">
      <c r="A19" s="13"/>
      <c r="B19" s="161" t="s">
        <v>105</v>
      </c>
      <c r="C19" s="161"/>
      <c r="D19" s="161"/>
      <c r="E19" s="70">
        <f>SUM(E12:E18)</f>
        <v>26</v>
      </c>
      <c r="F19" s="161">
        <f>SUM(F12:G18)</f>
        <v>0</v>
      </c>
      <c r="G19" s="161"/>
      <c r="H19" s="161">
        <f>SUM(H12:I18)</f>
        <v>0</v>
      </c>
      <c r="I19" s="161"/>
      <c r="J19" s="161">
        <f>SUM(J12:K18)</f>
        <v>0</v>
      </c>
      <c r="K19" s="161"/>
      <c r="L19" s="161">
        <f>SUM(L12:M18)</f>
        <v>0</v>
      </c>
      <c r="M19" s="161"/>
      <c r="N19" s="12"/>
      <c r="O19" s="12"/>
    </row>
    <row r="20" spans="1:15" ht="15" customHeight="1" thickTop="1"/>
    <row r="21" spans="1:15" ht="15" customHeight="1" thickBot="1"/>
    <row r="22" spans="1:15" ht="18" thickTop="1" thickBot="1">
      <c r="A22" s="154" t="s">
        <v>81</v>
      </c>
      <c r="B22" s="155"/>
      <c r="C22" s="155"/>
      <c r="D22" s="155"/>
      <c r="E22" s="155"/>
      <c r="F22" s="155"/>
      <c r="G22" s="156"/>
    </row>
    <row r="23" spans="1:15" ht="21" thickTop="1" thickBot="1">
      <c r="A23" s="171">
        <f>SUM(F12:G18,H12:I18,J12:K18)/SUM(E12:E18)</f>
        <v>0</v>
      </c>
      <c r="B23" s="172"/>
      <c r="C23" s="172"/>
      <c r="D23" s="172"/>
      <c r="E23" s="172"/>
      <c r="F23" s="172"/>
      <c r="G23" s="173"/>
    </row>
    <row r="24" spans="1:15" ht="18" thickTop="1" thickBot="1">
      <c r="A24" s="154" t="s">
        <v>76</v>
      </c>
      <c r="B24" s="155"/>
      <c r="C24" s="155"/>
      <c r="D24" s="155"/>
      <c r="E24" s="155"/>
      <c r="F24" s="155"/>
      <c r="G24" s="156"/>
    </row>
    <row r="25" spans="1:15" ht="17" thickTop="1" thickBot="1">
      <c r="A25" s="165"/>
      <c r="B25" s="166"/>
      <c r="C25" s="166"/>
      <c r="D25" s="166"/>
      <c r="E25" s="166"/>
      <c r="F25" s="166"/>
      <c r="G25" s="167"/>
    </row>
    <row r="26" spans="1:15" ht="17" thickTop="1" thickBot="1">
      <c r="A26" s="168"/>
      <c r="B26" s="169"/>
      <c r="C26" s="169"/>
      <c r="D26" s="169"/>
      <c r="E26" s="169"/>
      <c r="F26" s="169"/>
      <c r="G26" s="170"/>
    </row>
    <row r="27" spans="1:15" ht="17" thickTop="1" thickBot="1">
      <c r="A27" s="168"/>
      <c r="B27" s="169"/>
      <c r="C27" s="169"/>
      <c r="D27" s="169"/>
      <c r="E27" s="169"/>
      <c r="F27" s="169"/>
      <c r="G27" s="170"/>
    </row>
    <row r="28" spans="1:15" ht="17" thickTop="1" thickBot="1">
      <c r="A28" s="168"/>
      <c r="B28" s="169"/>
      <c r="C28" s="169"/>
      <c r="D28" s="169"/>
      <c r="E28" s="169"/>
      <c r="F28" s="169"/>
      <c r="G28" s="170"/>
    </row>
    <row r="29" spans="1:15" ht="17" thickTop="1" thickBot="1">
      <c r="A29" s="168"/>
      <c r="B29" s="169"/>
      <c r="C29" s="169"/>
      <c r="D29" s="169"/>
      <c r="E29" s="169"/>
      <c r="F29" s="169"/>
      <c r="G29" s="170"/>
    </row>
    <row r="30" spans="1:15" ht="17" thickTop="1" thickBot="1">
      <c r="A30" s="168"/>
      <c r="B30" s="169"/>
      <c r="C30" s="169"/>
      <c r="D30" s="169"/>
      <c r="E30" s="169"/>
      <c r="F30" s="169"/>
      <c r="G30" s="170"/>
    </row>
    <row r="31" spans="1:15" ht="17" thickTop="1" thickBot="1">
      <c r="A31" s="168"/>
      <c r="B31" s="169"/>
      <c r="C31" s="169"/>
      <c r="D31" s="169"/>
      <c r="E31" s="169"/>
      <c r="F31" s="169"/>
      <c r="G31" s="170"/>
    </row>
    <row r="32" spans="1:15" ht="17" thickTop="1" thickBot="1">
      <c r="A32" s="168"/>
      <c r="B32" s="169"/>
      <c r="C32" s="169"/>
      <c r="D32" s="169"/>
      <c r="E32" s="169"/>
      <c r="F32" s="169"/>
      <c r="G32" s="170"/>
    </row>
    <row r="33" spans="1:15" ht="17" thickTop="1" thickBot="1">
      <c r="A33" s="168"/>
      <c r="B33" s="169"/>
      <c r="C33" s="169"/>
      <c r="D33" s="169"/>
      <c r="E33" s="169"/>
      <c r="F33" s="169"/>
      <c r="G33" s="170"/>
    </row>
    <row r="34" spans="1:15" ht="17" thickTop="1" thickBot="1">
      <c r="A34" s="168"/>
      <c r="B34" s="169"/>
      <c r="C34" s="169"/>
      <c r="D34" s="169"/>
      <c r="E34" s="169"/>
      <c r="F34" s="169"/>
      <c r="G34" s="170"/>
    </row>
    <row r="35" spans="1:15" ht="17" thickTop="1" thickBot="1">
      <c r="A35" s="168"/>
      <c r="B35" s="169"/>
      <c r="C35" s="169"/>
      <c r="D35" s="169"/>
      <c r="E35" s="169"/>
      <c r="F35" s="169"/>
      <c r="G35" s="170"/>
    </row>
    <row r="36" spans="1:15" ht="17" thickTop="1" thickBot="1">
      <c r="A36" s="168"/>
      <c r="B36" s="169"/>
      <c r="C36" s="169"/>
      <c r="D36" s="169"/>
      <c r="E36" s="169"/>
      <c r="F36" s="169"/>
      <c r="G36" s="170"/>
    </row>
    <row r="37" spans="1:15" ht="17" thickTop="1" thickBot="1">
      <c r="A37" s="168"/>
      <c r="B37" s="169"/>
      <c r="C37" s="169"/>
      <c r="D37" s="169"/>
      <c r="E37" s="169"/>
      <c r="F37" s="169"/>
      <c r="G37" s="170"/>
    </row>
    <row r="38" spans="1:15" ht="17" thickTop="1" thickBot="1">
      <c r="A38" s="168"/>
      <c r="B38" s="169"/>
      <c r="C38" s="169"/>
      <c r="D38" s="169"/>
      <c r="E38" s="169"/>
      <c r="F38" s="169"/>
      <c r="G38" s="170"/>
    </row>
    <row r="39" spans="1:15" ht="17" thickTop="1" thickBot="1">
      <c r="A39" s="168"/>
      <c r="B39" s="169"/>
      <c r="C39" s="169"/>
      <c r="D39" s="169"/>
      <c r="E39" s="169"/>
      <c r="F39" s="169"/>
      <c r="G39" s="170"/>
    </row>
    <row r="40" spans="1:15" ht="17" thickTop="1" thickBot="1">
      <c r="A40" s="168"/>
      <c r="B40" s="169"/>
      <c r="C40" s="169"/>
      <c r="D40" s="169"/>
      <c r="E40" s="169"/>
      <c r="F40" s="169"/>
      <c r="G40" s="170"/>
    </row>
    <row r="41" spans="1:15" ht="17" thickTop="1" thickBot="1">
      <c r="A41" s="168"/>
      <c r="B41" s="169"/>
      <c r="C41" s="169"/>
      <c r="D41" s="169"/>
      <c r="E41" s="169"/>
      <c r="F41" s="169"/>
      <c r="G41" s="170"/>
    </row>
    <row r="42" spans="1:15" ht="17" thickTop="1" thickBot="1">
      <c r="A42" s="168"/>
      <c r="B42" s="169"/>
      <c r="C42" s="169"/>
      <c r="D42" s="169"/>
      <c r="E42" s="169"/>
      <c r="F42" s="169"/>
      <c r="G42" s="170"/>
    </row>
    <row r="43" spans="1:15" ht="15" customHeight="1" thickTop="1"/>
    <row r="44" spans="1:15" ht="15" customHeight="1" thickBot="1"/>
    <row r="45" spans="1:15" ht="18" thickTop="1" thickBot="1">
      <c r="A45" s="154" t="s">
        <v>79</v>
      </c>
      <c r="B45" s="155"/>
      <c r="C45" s="155"/>
      <c r="D45" s="155"/>
      <c r="E45" s="155"/>
      <c r="F45" s="155"/>
      <c r="G45" s="155"/>
      <c r="H45" s="155"/>
      <c r="I45" s="155"/>
      <c r="J45" s="155"/>
      <c r="K45" s="155"/>
      <c r="L45" s="155"/>
      <c r="M45" s="155"/>
      <c r="N45" s="155"/>
      <c r="O45" s="156"/>
    </row>
    <row r="46" spans="1:15" ht="15" customHeight="1" thickTop="1"/>
    <row r="47" spans="1:15" ht="15" customHeight="1"/>
    <row r="48" spans="1:15" ht="15" customHeight="1"/>
    <row r="49" spans="2:15" ht="15" customHeight="1" thickBot="1">
      <c r="B49" s="157"/>
      <c r="C49" s="157"/>
      <c r="D49" s="157"/>
      <c r="E49" s="157"/>
      <c r="G49" s="157"/>
      <c r="H49" s="157"/>
      <c r="I49" s="157"/>
      <c r="J49" s="157"/>
      <c r="L49" s="157"/>
      <c r="M49" s="157"/>
      <c r="N49" s="157"/>
      <c r="O49" s="157"/>
    </row>
    <row r="50" spans="2:15" s="2" customFormat="1" ht="25" customHeight="1">
      <c r="B50" s="159" t="str">
        <f>Carátula!$D$13</f>
        <v>Patricia Ortiz Durán</v>
      </c>
      <c r="C50" s="159"/>
      <c r="D50" s="159"/>
      <c r="E50" s="159"/>
      <c r="G50" s="159" t="str">
        <f>Carátula!$D$15</f>
        <v>C.P. Socorro Sánchez Mota</v>
      </c>
      <c r="H50" s="159"/>
      <c r="I50" s="159"/>
      <c r="J50" s="159"/>
      <c r="L50" s="159" t="str">
        <f>Carátula!$D$17</f>
        <v>Andrea Sánchez Maturano</v>
      </c>
      <c r="M50" s="159"/>
      <c r="N50" s="159"/>
      <c r="O50" s="159"/>
    </row>
    <row r="51" spans="2:15" s="2" customFormat="1" ht="25" customHeight="1">
      <c r="B51" s="153" t="str">
        <f>Carátula!$A$13</f>
        <v>Gestión y administración de cobranza especializada INFONAVIT</v>
      </c>
      <c r="C51" s="153"/>
      <c r="D51" s="153"/>
      <c r="E51" s="153"/>
      <c r="G51" s="153" t="str">
        <f>Carátula!$A$15</f>
        <v>Investigación de crédito</v>
      </c>
      <c r="H51" s="153"/>
      <c r="I51" s="153"/>
      <c r="J51" s="153"/>
      <c r="L51" s="153" t="str">
        <f>Carátula!A17</f>
        <v>Recuperación de cartera</v>
      </c>
      <c r="M51" s="153"/>
      <c r="N51" s="153"/>
      <c r="O51" s="153"/>
    </row>
    <row r="52" spans="2:15" ht="15" customHeight="1"/>
    <row r="53" spans="2:15" ht="15" customHeight="1"/>
    <row r="54" spans="2:15" ht="15" customHeight="1"/>
    <row r="55" spans="2:15" ht="15" customHeight="1" thickBot="1">
      <c r="B55" s="157"/>
      <c r="C55" s="157"/>
      <c r="D55" s="157"/>
      <c r="E55" s="157"/>
      <c r="G55" s="157"/>
      <c r="H55" s="157"/>
      <c r="I55" s="157"/>
      <c r="J55" s="157"/>
      <c r="L55" s="157"/>
      <c r="M55" s="157"/>
      <c r="N55" s="157"/>
      <c r="O55" s="157"/>
    </row>
    <row r="56" spans="2:15" s="3" customFormat="1" ht="25" customHeight="1">
      <c r="B56" s="159" t="str">
        <f>Carátula!D19</f>
        <v>Luis Bautista Reyes</v>
      </c>
      <c r="C56" s="159"/>
      <c r="D56" s="159"/>
      <c r="E56" s="159"/>
      <c r="G56" s="159" t="str">
        <f>Carátula!D21</f>
        <v>Brenda Edith Guzmán Gálvez</v>
      </c>
      <c r="H56" s="159"/>
      <c r="I56" s="159"/>
      <c r="J56" s="159"/>
      <c r="L56" s="159" t="str">
        <f>Carátula!D23</f>
        <v>Rafael Fernando Mendoza Loza</v>
      </c>
      <c r="M56" s="159"/>
      <c r="N56" s="159"/>
      <c r="O56" s="159"/>
    </row>
    <row r="57" spans="2:15" s="3" customFormat="1" ht="25" customHeight="1">
      <c r="B57" s="153" t="str">
        <f>Carátula!A19</f>
        <v>Compras</v>
      </c>
      <c r="C57" s="153"/>
      <c r="D57" s="153"/>
      <c r="E57" s="153"/>
      <c r="G57" s="153" t="str">
        <f>Carátula!A21</f>
        <v>Gestión Domiciliaria</v>
      </c>
      <c r="H57" s="153"/>
      <c r="I57" s="153"/>
      <c r="J57" s="153"/>
      <c r="L57" s="153" t="str">
        <f>Carátula!A23</f>
        <v>Sistemas</v>
      </c>
      <c r="M57" s="153"/>
      <c r="N57" s="153"/>
      <c r="O57" s="153"/>
    </row>
    <row r="58" spans="2:15" ht="15" customHeight="1"/>
    <row r="59" spans="2:15" ht="15" customHeight="1"/>
    <row r="60" spans="2:15" ht="15" customHeight="1"/>
    <row r="61" spans="2:15" ht="15" customHeight="1" thickBot="1">
      <c r="B61" s="157"/>
      <c r="C61" s="157"/>
      <c r="D61" s="157"/>
      <c r="E61" s="157"/>
      <c r="G61" s="157"/>
      <c r="H61" s="157"/>
      <c r="I61" s="157"/>
      <c r="J61" s="157"/>
      <c r="L61" s="157"/>
      <c r="M61" s="157"/>
      <c r="N61" s="157"/>
      <c r="O61" s="157"/>
    </row>
    <row r="62" spans="2:15" s="3" customFormat="1" ht="25" customHeight="1">
      <c r="B62" s="159" t="str">
        <f>Carátula!D25</f>
        <v>Alberto Flores Rosales</v>
      </c>
      <c r="C62" s="159"/>
      <c r="D62" s="159"/>
      <c r="E62" s="159"/>
      <c r="G62" s="159" t="str">
        <f>Carátula!D27</f>
        <v>Claudia Elena Mendoza Lara</v>
      </c>
      <c r="H62" s="159"/>
      <c r="I62" s="159"/>
      <c r="J62" s="159"/>
      <c r="L62" s="159" t="str">
        <f>Carátula!D29</f>
        <v>Marlene Avilés Hernández</v>
      </c>
      <c r="M62" s="159"/>
      <c r="N62" s="159"/>
      <c r="O62" s="159"/>
    </row>
    <row r="63" spans="2:15" s="3" customFormat="1" ht="25" customHeight="1">
      <c r="B63" s="153" t="str">
        <f>Carátula!A25</f>
        <v>Recursos Humanos</v>
      </c>
      <c r="C63" s="153"/>
      <c r="D63" s="153"/>
      <c r="E63" s="153"/>
      <c r="G63" s="153" t="str">
        <f>Carátula!A27</f>
        <v>Contabilidad y Tesorería</v>
      </c>
      <c r="H63" s="153"/>
      <c r="I63" s="153"/>
      <c r="J63" s="153"/>
      <c r="L63" s="153" t="str">
        <f>Carátula!A29</f>
        <v>Calidad</v>
      </c>
      <c r="M63" s="153"/>
      <c r="N63" s="153"/>
      <c r="O63" s="153"/>
    </row>
    <row r="64" spans="2:15" ht="15" customHeight="1">
      <c r="B64" s="4"/>
      <c r="C64" s="4"/>
      <c r="D64" s="4"/>
      <c r="E64" s="4"/>
      <c r="G64" s="4"/>
      <c r="H64" s="4"/>
      <c r="I64" s="4"/>
      <c r="J64" s="4"/>
      <c r="L64" s="4"/>
      <c r="M64" s="4"/>
      <c r="N64" s="4"/>
      <c r="O64" s="4"/>
    </row>
    <row r="65" spans="1:15" ht="15" customHeight="1">
      <c r="B65" s="4"/>
      <c r="C65" s="4"/>
      <c r="D65" s="4"/>
      <c r="E65" s="4"/>
      <c r="G65" s="4"/>
      <c r="H65" s="4"/>
      <c r="I65" s="4"/>
      <c r="J65" s="4"/>
      <c r="L65" s="4"/>
      <c r="M65" s="4"/>
      <c r="N65" s="4"/>
      <c r="O65" s="4"/>
    </row>
    <row r="66" spans="1:15" ht="15" customHeight="1">
      <c r="B66" s="4"/>
      <c r="C66" s="4"/>
      <c r="D66" s="4"/>
      <c r="E66" s="4"/>
      <c r="G66" s="4"/>
      <c r="H66" s="4"/>
      <c r="I66" s="4"/>
      <c r="J66" s="4"/>
      <c r="L66" s="4"/>
      <c r="M66" s="4"/>
      <c r="N66" s="4"/>
      <c r="O66" s="4"/>
    </row>
    <row r="67" spans="1:15" ht="15" customHeight="1" thickBot="1">
      <c r="B67" s="4"/>
      <c r="C67" s="4"/>
      <c r="D67" s="4"/>
      <c r="E67" s="4"/>
      <c r="G67" s="157"/>
      <c r="H67" s="157"/>
      <c r="I67" s="157"/>
      <c r="J67" s="157"/>
      <c r="L67" s="4"/>
      <c r="M67" s="4"/>
      <c r="N67" s="4"/>
      <c r="O67" s="4"/>
    </row>
    <row r="68" spans="1:15" s="30" customFormat="1" ht="25" customHeight="1">
      <c r="G68" s="159" t="str">
        <f>Carátula!D31</f>
        <v>C.P. Javier Mendoza / Lic. Irais Mendoza</v>
      </c>
      <c r="H68" s="159"/>
      <c r="I68" s="159"/>
      <c r="J68" s="159"/>
    </row>
    <row r="69" spans="1:15" s="30" customFormat="1" ht="25" customHeight="1">
      <c r="G69" s="153" t="str">
        <f>Carátula!A31</f>
        <v>Dirección</v>
      </c>
      <c r="H69" s="153"/>
      <c r="I69" s="153"/>
      <c r="J69" s="153"/>
    </row>
    <row r="70" spans="1:15" ht="15" customHeight="1">
      <c r="B70" s="4"/>
      <c r="C70" s="4"/>
      <c r="D70" s="4"/>
      <c r="E70" s="4"/>
      <c r="G70" s="4"/>
      <c r="H70" s="4"/>
      <c r="I70" s="4"/>
      <c r="J70" s="4"/>
      <c r="L70" s="4"/>
      <c r="M70" s="4"/>
      <c r="N70" s="4"/>
      <c r="O70" s="4"/>
    </row>
    <row r="71" spans="1:15" ht="15" customHeight="1" thickBot="1">
      <c r="B71" s="4"/>
      <c r="C71" s="4"/>
      <c r="D71" s="4"/>
      <c r="E71" s="4"/>
      <c r="G71" s="4"/>
      <c r="H71" s="4"/>
      <c r="I71" s="4"/>
      <c r="J71" s="4"/>
      <c r="L71" s="4"/>
      <c r="M71" s="4"/>
      <c r="N71" s="4"/>
      <c r="O71" s="4"/>
    </row>
    <row r="72" spans="1:15" ht="18" thickTop="1" thickBot="1">
      <c r="A72" s="154" t="s">
        <v>80</v>
      </c>
      <c r="B72" s="155"/>
      <c r="C72" s="155"/>
      <c r="D72" s="155"/>
      <c r="E72" s="155"/>
      <c r="F72" s="155"/>
      <c r="G72" s="155"/>
      <c r="H72" s="155"/>
      <c r="I72" s="155"/>
      <c r="J72" s="155"/>
      <c r="K72" s="155"/>
      <c r="L72" s="155"/>
      <c r="M72" s="155"/>
      <c r="N72" s="155"/>
      <c r="O72" s="156"/>
    </row>
    <row r="73" spans="1:15" ht="15" customHeight="1" thickTop="1"/>
    <row r="74" spans="1:15" ht="15" customHeight="1"/>
    <row r="75" spans="1:15" ht="15" customHeight="1"/>
    <row r="76" spans="1:15" ht="15" customHeight="1" thickBot="1">
      <c r="B76" s="157"/>
      <c r="C76" s="157"/>
      <c r="D76" s="157"/>
      <c r="E76" s="157"/>
      <c r="G76" s="157"/>
      <c r="H76" s="157"/>
      <c r="I76" s="157"/>
      <c r="J76" s="157"/>
      <c r="L76" s="157"/>
      <c r="M76" s="157"/>
      <c r="N76" s="157"/>
      <c r="O76" s="157"/>
    </row>
    <row r="77" spans="1:15" s="30" customFormat="1" ht="15" customHeight="1">
      <c r="B77" s="158" t="str">
        <f>IF(Carátula!J13="","",Carátula!J13)</f>
        <v/>
      </c>
      <c r="C77" s="158"/>
      <c r="D77" s="158"/>
      <c r="E77" s="158"/>
      <c r="G77" s="158" t="str">
        <f>IF(Carátula!J15="","",Carátula!J15)</f>
        <v/>
      </c>
      <c r="H77" s="158"/>
      <c r="I77" s="158"/>
      <c r="J77" s="158"/>
      <c r="L77" s="158" t="str">
        <f>IF(Carátula!J17="","",Carátula!J17)</f>
        <v/>
      </c>
      <c r="M77" s="158"/>
      <c r="N77" s="158"/>
      <c r="O77" s="158"/>
    </row>
    <row r="78" spans="1:15" s="30" customFormat="1" ht="15" customHeight="1">
      <c r="B78" s="151" t="str">
        <f>Carátula!H13</f>
        <v>AUDITOR LÍDER</v>
      </c>
      <c r="C78" s="151"/>
      <c r="D78" s="151"/>
      <c r="E78" s="151"/>
      <c r="G78" s="151" t="str">
        <f>Carátula!H15</f>
        <v>AUDITOR</v>
      </c>
      <c r="H78" s="151"/>
      <c r="I78" s="151"/>
      <c r="J78" s="151"/>
      <c r="L78" s="151" t="str">
        <f>Carátula!H17</f>
        <v>AUDITOR</v>
      </c>
      <c r="M78" s="151"/>
      <c r="N78" s="151"/>
      <c r="O78" s="151"/>
    </row>
    <row r="79" spans="1:15" ht="15" customHeight="1"/>
    <row r="80" spans="1:15" ht="15" customHeight="1"/>
    <row r="81" spans="2:15" ht="15" customHeight="1"/>
    <row r="82" spans="2:15" ht="15" customHeight="1" thickBot="1">
      <c r="B82" s="157"/>
      <c r="C82" s="157"/>
      <c r="D82" s="157"/>
      <c r="E82" s="157"/>
      <c r="G82" s="157"/>
      <c r="H82" s="157"/>
      <c r="I82" s="157"/>
      <c r="J82" s="157"/>
      <c r="L82" s="157"/>
      <c r="M82" s="157"/>
      <c r="N82" s="157"/>
      <c r="O82" s="157"/>
    </row>
    <row r="83" spans="2:15" s="30" customFormat="1" ht="15" customHeight="1">
      <c r="B83" s="158" t="str">
        <f>IF(Carátula!J19="","",Carátula!J19)</f>
        <v/>
      </c>
      <c r="C83" s="158"/>
      <c r="D83" s="158"/>
      <c r="E83" s="158"/>
      <c r="G83" s="158" t="str">
        <f>IF(Carátula!J21="","",Carátula!J21)</f>
        <v/>
      </c>
      <c r="H83" s="158"/>
      <c r="I83" s="158"/>
      <c r="J83" s="158"/>
      <c r="L83" s="158" t="str">
        <f>IF(Carátula!J23="","",Carátula!J23)</f>
        <v/>
      </c>
      <c r="M83" s="158"/>
      <c r="N83" s="158"/>
      <c r="O83" s="158"/>
    </row>
    <row r="84" spans="2:15" s="30" customFormat="1" ht="15" customHeight="1">
      <c r="B84" s="151" t="str">
        <f>Carátula!H19</f>
        <v>AUDITOR</v>
      </c>
      <c r="C84" s="151"/>
      <c r="D84" s="151"/>
      <c r="E84" s="151"/>
      <c r="G84" s="151" t="str">
        <f>Carátula!H21</f>
        <v>AUDITOR</v>
      </c>
      <c r="H84" s="151"/>
      <c r="I84" s="151"/>
      <c r="J84" s="151"/>
      <c r="L84" s="151" t="str">
        <f>Carátula!H23</f>
        <v>AUDITOR</v>
      </c>
      <c r="M84" s="151"/>
      <c r="N84" s="151"/>
      <c r="O84" s="151"/>
    </row>
    <row r="85" spans="2:15" ht="15" customHeight="1"/>
    <row r="86" spans="2:15" ht="15" customHeight="1"/>
    <row r="87" spans="2:15" ht="15" customHeight="1"/>
    <row r="88" spans="2:15" ht="15" customHeight="1" thickBot="1">
      <c r="B88" s="157"/>
      <c r="C88" s="157"/>
      <c r="D88" s="157"/>
      <c r="E88" s="157"/>
      <c r="G88" s="157"/>
      <c r="H88" s="157"/>
      <c r="I88" s="157"/>
      <c r="J88" s="157"/>
      <c r="L88" s="157"/>
      <c r="M88" s="157"/>
      <c r="N88" s="157"/>
      <c r="O88" s="157"/>
    </row>
    <row r="89" spans="2:15" s="30" customFormat="1" ht="15" customHeight="1">
      <c r="B89" s="158" t="str">
        <f>IF(Carátula!J25="","",Carátula!J25)</f>
        <v/>
      </c>
      <c r="C89" s="158"/>
      <c r="D89" s="158"/>
      <c r="E89" s="158"/>
      <c r="G89" s="158" t="str">
        <f>IF(Carátula!J27="","",Carátula!J27)</f>
        <v/>
      </c>
      <c r="H89" s="158"/>
      <c r="I89" s="158"/>
      <c r="J89" s="158"/>
      <c r="L89" s="158" t="str">
        <f>IF(Carátula!J29="","",Carátula!J29)</f>
        <v/>
      </c>
      <c r="M89" s="158"/>
      <c r="N89" s="158"/>
      <c r="O89" s="158"/>
    </row>
    <row r="90" spans="2:15" s="30" customFormat="1" ht="15" customHeight="1">
      <c r="B90" s="151" t="str">
        <f>Carátula!H25</f>
        <v>AUDITOR</v>
      </c>
      <c r="C90" s="151"/>
      <c r="D90" s="151"/>
      <c r="E90" s="151"/>
      <c r="G90" s="151" t="str">
        <f>Carátula!H27</f>
        <v>AUDITOR</v>
      </c>
      <c r="H90" s="151"/>
      <c r="I90" s="151"/>
      <c r="J90" s="151"/>
      <c r="L90" s="151" t="str">
        <f>Carátula!H29</f>
        <v>AUDITOR</v>
      </c>
      <c r="M90" s="151"/>
      <c r="N90" s="151"/>
      <c r="O90" s="151"/>
    </row>
    <row r="91" spans="2:15" ht="15" customHeight="1"/>
    <row r="92" spans="2:15" ht="15" customHeight="1"/>
    <row r="93" spans="2:15" ht="15" customHeight="1"/>
    <row r="94" spans="2:15" ht="15" customHeight="1" thickBot="1">
      <c r="B94" s="157"/>
      <c r="C94" s="157"/>
      <c r="D94" s="157"/>
      <c r="E94" s="157"/>
      <c r="G94" s="157"/>
      <c r="H94" s="157"/>
      <c r="I94" s="157"/>
      <c r="J94" s="157"/>
      <c r="L94" s="157"/>
      <c r="M94" s="157"/>
      <c r="N94" s="157"/>
      <c r="O94" s="157"/>
    </row>
    <row r="95" spans="2:15" s="30" customFormat="1" ht="15" customHeight="1">
      <c r="B95" s="158" t="str">
        <f>IF(Carátula!J31="","",Carátula!J31)</f>
        <v/>
      </c>
      <c r="C95" s="158"/>
      <c r="D95" s="158"/>
      <c r="E95" s="158"/>
      <c r="G95" s="158" t="str">
        <f>IF(Carátula!J33="","",Carátula!J33)</f>
        <v/>
      </c>
      <c r="H95" s="158"/>
      <c r="I95" s="158"/>
      <c r="J95" s="158"/>
      <c r="L95" s="158" t="str">
        <f>IF(Carátula!J35="","",Carátula!J35)</f>
        <v/>
      </c>
      <c r="M95" s="158"/>
      <c r="N95" s="158"/>
      <c r="O95" s="158"/>
    </row>
    <row r="96" spans="2:15" s="30" customFormat="1" ht="15" customHeight="1">
      <c r="B96" s="151" t="str">
        <f>Carátula!H31</f>
        <v>AUDITOR</v>
      </c>
      <c r="C96" s="151"/>
      <c r="D96" s="151"/>
      <c r="E96" s="151"/>
      <c r="G96" s="151" t="str">
        <f>Carátula!H33</f>
        <v>AUDITOR</v>
      </c>
      <c r="H96" s="151"/>
      <c r="I96" s="151"/>
      <c r="J96" s="151"/>
      <c r="L96" s="151" t="str">
        <f>Carátula!H35</f>
        <v>OBSERVADOR</v>
      </c>
      <c r="M96" s="151"/>
      <c r="N96" s="151"/>
      <c r="O96" s="151"/>
    </row>
    <row r="97" spans="2:15" ht="15" customHeight="1"/>
    <row r="98" spans="2:15" ht="15" customHeight="1"/>
    <row r="99" spans="2:15" ht="15" customHeight="1"/>
    <row r="100" spans="2:15" ht="15" customHeight="1" thickBot="1">
      <c r="B100" s="157"/>
      <c r="C100" s="157"/>
      <c r="D100" s="157"/>
      <c r="E100" s="157"/>
      <c r="G100" s="157"/>
      <c r="H100" s="157"/>
      <c r="I100" s="157"/>
      <c r="J100" s="157"/>
      <c r="L100" s="157"/>
      <c r="M100" s="157"/>
      <c r="N100" s="157"/>
      <c r="O100" s="157"/>
    </row>
    <row r="101" spans="2:15" s="30" customFormat="1" ht="15" customHeight="1">
      <c r="B101" s="158" t="str">
        <f>IF(Carátula!J37="","",Carátula!J37)</f>
        <v/>
      </c>
      <c r="C101" s="158"/>
      <c r="D101" s="158"/>
      <c r="E101" s="158"/>
      <c r="G101" s="158" t="str">
        <f>IF(Carátula!J39="","",Carátula!J39)</f>
        <v/>
      </c>
      <c r="H101" s="158"/>
      <c r="I101" s="158"/>
      <c r="J101" s="158"/>
      <c r="L101" s="158" t="str">
        <f>IF(Carátula!J41="","",Carátula!J41)</f>
        <v/>
      </c>
      <c r="M101" s="158"/>
      <c r="N101" s="158"/>
      <c r="O101" s="158"/>
    </row>
    <row r="102" spans="2:15" s="30" customFormat="1" ht="15" customHeight="1">
      <c r="B102" s="151" t="str">
        <f>Carátula!H37</f>
        <v>OBSERVADOR</v>
      </c>
      <c r="C102" s="151"/>
      <c r="D102" s="151"/>
      <c r="E102" s="151"/>
      <c r="G102" s="151" t="str">
        <f>Carátula!H39</f>
        <v>OBSERVADOR</v>
      </c>
      <c r="H102" s="151"/>
      <c r="I102" s="151"/>
      <c r="J102" s="151"/>
      <c r="L102" s="152" t="str">
        <f>Carátula!H41</f>
        <v>OBSERVADOR</v>
      </c>
      <c r="M102" s="152"/>
      <c r="N102" s="152"/>
      <c r="O102" s="152"/>
    </row>
    <row r="103" spans="2:15" ht="15" customHeight="1"/>
    <row r="104" spans="2:15" ht="15" customHeight="1"/>
    <row r="105" spans="2:15" ht="15" customHeight="1"/>
    <row r="106" spans="2:15" ht="15" customHeight="1"/>
  </sheetData>
  <mergeCells count="143">
    <mergeCell ref="A45:O45"/>
    <mergeCell ref="A22:G22"/>
    <mergeCell ref="B13:D13"/>
    <mergeCell ref="B12:D12"/>
    <mergeCell ref="G67:J67"/>
    <mergeCell ref="G68:J68"/>
    <mergeCell ref="G69:J69"/>
    <mergeCell ref="B11:D11"/>
    <mergeCell ref="A7:D7"/>
    <mergeCell ref="E7:O7"/>
    <mergeCell ref="E8:F8"/>
    <mergeCell ref="G8:I8"/>
    <mergeCell ref="J8:K8"/>
    <mergeCell ref="E9:O9"/>
    <mergeCell ref="A9:D9"/>
    <mergeCell ref="A8:D8"/>
    <mergeCell ref="L8:O8"/>
    <mergeCell ref="A24:G24"/>
    <mergeCell ref="F17:G17"/>
    <mergeCell ref="F18:G18"/>
    <mergeCell ref="H16:I16"/>
    <mergeCell ref="H17:I17"/>
    <mergeCell ref="H18:I18"/>
    <mergeCell ref="L15:M15"/>
    <mergeCell ref="L16:M16"/>
    <mergeCell ref="L13:M13"/>
    <mergeCell ref="J12:K12"/>
    <mergeCell ref="H12:I12"/>
    <mergeCell ref="H13:I13"/>
    <mergeCell ref="H14:I14"/>
    <mergeCell ref="H15:I15"/>
    <mergeCell ref="N11:O11"/>
    <mergeCell ref="F12:G12"/>
    <mergeCell ref="F13:G13"/>
    <mergeCell ref="F14:G14"/>
    <mergeCell ref="F15:G15"/>
    <mergeCell ref="F11:G11"/>
    <mergeCell ref="L11:M11"/>
    <mergeCell ref="J11:K11"/>
    <mergeCell ref="J13:K13"/>
    <mergeCell ref="J14:K14"/>
    <mergeCell ref="L12:M12"/>
    <mergeCell ref="J15:K15"/>
    <mergeCell ref="H11:I11"/>
    <mergeCell ref="N12:O12"/>
    <mergeCell ref="N13:O13"/>
    <mergeCell ref="N14:O14"/>
    <mergeCell ref="N15:O15"/>
    <mergeCell ref="L14:M14"/>
    <mergeCell ref="B49:E49"/>
    <mergeCell ref="B50:E50"/>
    <mergeCell ref="G49:J49"/>
    <mergeCell ref="L49:O49"/>
    <mergeCell ref="B51:E51"/>
    <mergeCell ref="G50:J50"/>
    <mergeCell ref="G51:J51"/>
    <mergeCell ref="L50:O50"/>
    <mergeCell ref="B14:D14"/>
    <mergeCell ref="B15:D15"/>
    <mergeCell ref="B16:D16"/>
    <mergeCell ref="B17:D17"/>
    <mergeCell ref="B18:D18"/>
    <mergeCell ref="J16:K16"/>
    <mergeCell ref="J17:K17"/>
    <mergeCell ref="J18:K18"/>
    <mergeCell ref="A25:G42"/>
    <mergeCell ref="A23:G23"/>
    <mergeCell ref="L17:M17"/>
    <mergeCell ref="L18:M18"/>
    <mergeCell ref="N16:O16"/>
    <mergeCell ref="N17:O17"/>
    <mergeCell ref="N18:O18"/>
    <mergeCell ref="B62:E62"/>
    <mergeCell ref="G62:J62"/>
    <mergeCell ref="L62:O62"/>
    <mergeCell ref="B63:E63"/>
    <mergeCell ref="G63:J63"/>
    <mergeCell ref="L63:O63"/>
    <mergeCell ref="F16:G16"/>
    <mergeCell ref="B57:E57"/>
    <mergeCell ref="G57:J57"/>
    <mergeCell ref="L57:O57"/>
    <mergeCell ref="B61:E61"/>
    <mergeCell ref="G61:J61"/>
    <mergeCell ref="L61:O61"/>
    <mergeCell ref="B55:E55"/>
    <mergeCell ref="G55:J55"/>
    <mergeCell ref="L55:O55"/>
    <mergeCell ref="B56:E56"/>
    <mergeCell ref="G56:J56"/>
    <mergeCell ref="L56:O56"/>
    <mergeCell ref="B19:D19"/>
    <mergeCell ref="F19:G19"/>
    <mergeCell ref="H19:I19"/>
    <mergeCell ref="J19:K19"/>
    <mergeCell ref="L19:M19"/>
    <mergeCell ref="B78:E78"/>
    <mergeCell ref="G78:J78"/>
    <mergeCell ref="L78:O78"/>
    <mergeCell ref="B82:E82"/>
    <mergeCell ref="G82:J82"/>
    <mergeCell ref="L82:O82"/>
    <mergeCell ref="B76:E76"/>
    <mergeCell ref="G76:J76"/>
    <mergeCell ref="L76:O76"/>
    <mergeCell ref="B77:E77"/>
    <mergeCell ref="G77:J77"/>
    <mergeCell ref="L77:O77"/>
    <mergeCell ref="G88:J88"/>
    <mergeCell ref="L88:O88"/>
    <mergeCell ref="B89:E89"/>
    <mergeCell ref="G89:J89"/>
    <mergeCell ref="L89:O89"/>
    <mergeCell ref="B83:E83"/>
    <mergeCell ref="G83:J83"/>
    <mergeCell ref="L83:O83"/>
    <mergeCell ref="B84:E84"/>
    <mergeCell ref="G84:J84"/>
    <mergeCell ref="L84:O84"/>
    <mergeCell ref="B102:E102"/>
    <mergeCell ref="G102:J102"/>
    <mergeCell ref="L102:O102"/>
    <mergeCell ref="L51:O51"/>
    <mergeCell ref="A72:O72"/>
    <mergeCell ref="B100:E100"/>
    <mergeCell ref="G100:J100"/>
    <mergeCell ref="L100:O100"/>
    <mergeCell ref="B101:E101"/>
    <mergeCell ref="G101:J101"/>
    <mergeCell ref="L101:O101"/>
    <mergeCell ref="B95:E95"/>
    <mergeCell ref="G95:J95"/>
    <mergeCell ref="L95:O95"/>
    <mergeCell ref="B96:E96"/>
    <mergeCell ref="G96:J96"/>
    <mergeCell ref="L96:O96"/>
    <mergeCell ref="B90:E90"/>
    <mergeCell ref="G90:J90"/>
    <mergeCell ref="L90:O90"/>
    <mergeCell ref="B94:E94"/>
    <mergeCell ref="G94:J94"/>
    <mergeCell ref="L94:O94"/>
    <mergeCell ref="B88:E88"/>
  </mergeCells>
  <printOptions horizontalCentered="1"/>
  <pageMargins left="0.25" right="0.25" top="0.75" bottom="0.75" header="0.3" footer="0.3"/>
  <pageSetup scale="71" fitToHeight="0" orientation="landscape" r:id="rId1"/>
  <rowBreaks count="3" manualBreakCount="3">
    <brk id="20" max="16383" man="1"/>
    <brk id="43" max="16383" man="1"/>
    <brk id="70"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96"/>
  <sheetViews>
    <sheetView view="pageBreakPreview" zoomScaleNormal="100" zoomScaleSheetLayoutView="100" workbookViewId="0">
      <selection activeCell="A7" sqref="A7"/>
    </sheetView>
  </sheetViews>
  <sheetFormatPr baseColWidth="10" defaultColWidth="11.5" defaultRowHeight="15"/>
  <cols>
    <col min="1" max="1" width="10.6640625" customWidth="1"/>
    <col min="2" max="2" width="8.33203125" customWidth="1"/>
    <col min="3" max="3" width="25.6640625" style="11" customWidth="1"/>
    <col min="4" max="4" width="15.6640625" style="10" customWidth="1"/>
    <col min="5" max="5" width="13.33203125" style="10" customWidth="1"/>
    <col min="6" max="6" width="13.33203125" style="11" customWidth="1"/>
    <col min="7" max="8" width="15.6640625" style="10" customWidth="1"/>
    <col min="9" max="9" width="35.6640625" style="11" customWidth="1"/>
    <col min="10" max="12" width="12.6640625" style="10" customWidth="1"/>
    <col min="13" max="13" width="20.6640625" style="11" customWidth="1"/>
    <col min="14" max="14" width="10.6640625" style="2" customWidth="1"/>
    <col min="15" max="15" width="10.6640625" customWidth="1"/>
    <col min="16" max="16" width="15.6640625" customWidth="1"/>
  </cols>
  <sheetData>
    <row r="1" spans="1:16" ht="15" customHeight="1">
      <c r="C1"/>
      <c r="D1"/>
      <c r="E1"/>
      <c r="F1"/>
      <c r="G1"/>
      <c r="H1"/>
      <c r="I1"/>
      <c r="J1"/>
      <c r="K1"/>
      <c r="L1"/>
      <c r="M1"/>
      <c r="N1"/>
    </row>
    <row r="2" spans="1:16" ht="15" customHeight="1">
      <c r="C2"/>
      <c r="D2"/>
      <c r="E2"/>
      <c r="F2"/>
      <c r="G2"/>
      <c r="H2"/>
      <c r="I2"/>
      <c r="J2"/>
      <c r="K2"/>
      <c r="L2"/>
      <c r="M2"/>
      <c r="N2"/>
    </row>
    <row r="3" spans="1:16" ht="15" customHeight="1">
      <c r="C3"/>
      <c r="D3"/>
      <c r="E3"/>
      <c r="F3"/>
      <c r="G3"/>
      <c r="H3"/>
      <c r="I3"/>
      <c r="J3"/>
      <c r="K3"/>
      <c r="L3"/>
      <c r="M3"/>
      <c r="N3"/>
    </row>
    <row r="4" spans="1:16" ht="15" customHeight="1">
      <c r="C4"/>
      <c r="D4"/>
      <c r="E4"/>
      <c r="F4"/>
      <c r="G4"/>
      <c r="H4"/>
      <c r="I4"/>
      <c r="J4"/>
      <c r="K4"/>
      <c r="L4"/>
      <c r="M4"/>
      <c r="N4"/>
    </row>
    <row r="5" spans="1:16" ht="15" customHeight="1" thickBot="1">
      <c r="C5"/>
      <c r="D5"/>
      <c r="E5"/>
      <c r="F5"/>
      <c r="G5"/>
      <c r="H5"/>
      <c r="I5"/>
      <c r="J5"/>
      <c r="K5"/>
      <c r="L5"/>
      <c r="M5"/>
      <c r="N5"/>
    </row>
    <row r="6" spans="1:16" ht="5" customHeight="1" thickBot="1">
      <c r="C6"/>
      <c r="D6"/>
      <c r="E6"/>
      <c r="F6"/>
      <c r="G6"/>
      <c r="H6"/>
      <c r="I6"/>
      <c r="J6"/>
      <c r="K6"/>
      <c r="L6"/>
      <c r="M6"/>
      <c r="N6"/>
    </row>
    <row r="7" spans="1:16" s="86" customFormat="1" ht="58" thickTop="1" thickBot="1">
      <c r="A7" s="110" t="s">
        <v>459</v>
      </c>
      <c r="B7" s="110" t="s">
        <v>83</v>
      </c>
      <c r="C7" s="110" t="s">
        <v>86</v>
      </c>
      <c r="D7" s="110" t="s">
        <v>31</v>
      </c>
      <c r="E7" s="110" t="s">
        <v>32</v>
      </c>
      <c r="F7" s="110" t="s">
        <v>33</v>
      </c>
      <c r="G7" s="110" t="s">
        <v>34</v>
      </c>
      <c r="H7" s="110" t="s">
        <v>35</v>
      </c>
      <c r="I7" s="110" t="s">
        <v>36</v>
      </c>
      <c r="J7" s="110" t="s">
        <v>37</v>
      </c>
      <c r="K7" s="110" t="s">
        <v>38</v>
      </c>
      <c r="L7" s="110" t="s">
        <v>39</v>
      </c>
      <c r="M7" s="110" t="s">
        <v>40</v>
      </c>
      <c r="N7" s="110" t="s">
        <v>41</v>
      </c>
      <c r="O7" s="110" t="s">
        <v>42</v>
      </c>
      <c r="P7" s="110" t="s">
        <v>43</v>
      </c>
    </row>
    <row r="8" spans="1:16" s="85" customFormat="1" ht="13" thickTop="1" thickBot="1">
      <c r="A8" s="182" t="str">
        <f>'Lista de verificación'!A8</f>
        <v>4. Contexto de CIA</v>
      </c>
      <c r="B8" s="183"/>
      <c r="C8" s="183"/>
      <c r="D8" s="183"/>
      <c r="E8" s="183"/>
      <c r="F8" s="183"/>
      <c r="G8" s="183"/>
      <c r="H8" s="183"/>
      <c r="I8" s="183"/>
      <c r="J8" s="183"/>
      <c r="K8" s="183"/>
      <c r="L8" s="183"/>
      <c r="M8" s="183"/>
      <c r="N8" s="183"/>
      <c r="O8" s="183"/>
      <c r="P8" s="184"/>
    </row>
    <row r="9" spans="1:16" s="85" customFormat="1" ht="13" thickTop="1">
      <c r="A9" s="98">
        <f>'Lista de verificación'!A9</f>
        <v>4.0999999999999996</v>
      </c>
      <c r="B9" s="99" t="str">
        <f>IF('Lista de verificación'!E9="","",'Lista de verificación'!E9)</f>
        <v/>
      </c>
      <c r="C9" s="100" t="str">
        <f>IF(B9="","",IF(B9="C","",'Lista de verificación'!F9))</f>
        <v/>
      </c>
      <c r="D9" s="101"/>
      <c r="E9" s="101"/>
      <c r="F9" s="101"/>
      <c r="G9" s="101"/>
      <c r="H9" s="101"/>
      <c r="I9" s="101"/>
      <c r="J9" s="101"/>
      <c r="K9" s="101"/>
      <c r="L9" s="101"/>
      <c r="M9" s="101"/>
      <c r="N9" s="101"/>
      <c r="O9" s="101"/>
      <c r="P9" s="102"/>
    </row>
    <row r="10" spans="1:16" s="85" customFormat="1" ht="12">
      <c r="A10" s="91">
        <f>'Lista de verificación'!A10</f>
        <v>4.2</v>
      </c>
      <c r="B10" s="87" t="str">
        <f>IF('Lista de verificación'!E10="","",'Lista de verificación'!E10)</f>
        <v/>
      </c>
      <c r="C10" s="88" t="str">
        <f>IF(B10="","",IF(B10="C","",'Lista de verificación'!F10))</f>
        <v/>
      </c>
      <c r="D10" s="89"/>
      <c r="E10" s="89"/>
      <c r="F10" s="89"/>
      <c r="G10" s="89"/>
      <c r="H10" s="89"/>
      <c r="I10" s="89"/>
      <c r="J10" s="89"/>
      <c r="K10" s="89"/>
      <c r="L10" s="89"/>
      <c r="M10" s="89"/>
      <c r="N10" s="89"/>
      <c r="O10" s="89"/>
      <c r="P10" s="92"/>
    </row>
    <row r="11" spans="1:16" s="85" customFormat="1" ht="12">
      <c r="A11" s="91">
        <f>'Lista de verificación'!A11</f>
        <v>4.3</v>
      </c>
      <c r="B11" s="87" t="str">
        <f>IF('Lista de verificación'!E11="","",'Lista de verificación'!E11)</f>
        <v/>
      </c>
      <c r="C11" s="88" t="str">
        <f>IF(B11="","",IF(B11="C","",'Lista de verificación'!F11))</f>
        <v/>
      </c>
      <c r="D11" s="89"/>
      <c r="E11" s="89"/>
      <c r="F11" s="89"/>
      <c r="G11" s="89"/>
      <c r="H11" s="89"/>
      <c r="I11" s="89"/>
      <c r="J11" s="89"/>
      <c r="K11" s="89"/>
      <c r="L11" s="89"/>
      <c r="M11" s="89"/>
      <c r="N11" s="89"/>
      <c r="O11" s="89"/>
      <c r="P11" s="92"/>
    </row>
    <row r="12" spans="1:16" s="85" customFormat="1" ht="13" thickBot="1">
      <c r="A12" s="103">
        <f>'Lista de verificación'!A12</f>
        <v>4.4000000000000004</v>
      </c>
      <c r="B12" s="104" t="str">
        <f>IF('Lista de verificación'!E12="","",'Lista de verificación'!E12)</f>
        <v/>
      </c>
      <c r="C12" s="105" t="str">
        <f>IF(B12="","",IF(B12="C","",'Lista de verificación'!F12))</f>
        <v/>
      </c>
      <c r="D12" s="106"/>
      <c r="E12" s="106"/>
      <c r="F12" s="106"/>
      <c r="G12" s="106"/>
      <c r="H12" s="106"/>
      <c r="I12" s="106"/>
      <c r="J12" s="106"/>
      <c r="K12" s="106"/>
      <c r="L12" s="106"/>
      <c r="M12" s="106"/>
      <c r="N12" s="106"/>
      <c r="O12" s="106"/>
      <c r="P12" s="107"/>
    </row>
    <row r="13" spans="1:16" s="85" customFormat="1" ht="13" thickTop="1" thickBot="1">
      <c r="A13" s="182" t="str">
        <f>'Lista de verificación'!A13</f>
        <v>5. Liderazgo</v>
      </c>
      <c r="B13" s="183"/>
      <c r="C13" s="183"/>
      <c r="D13" s="183"/>
      <c r="E13" s="183"/>
      <c r="F13" s="183"/>
      <c r="G13" s="183"/>
      <c r="H13" s="183"/>
      <c r="I13" s="183"/>
      <c r="J13" s="183"/>
      <c r="K13" s="183"/>
      <c r="L13" s="183"/>
      <c r="M13" s="183"/>
      <c r="N13" s="183"/>
      <c r="O13" s="183"/>
      <c r="P13" s="184"/>
    </row>
    <row r="14" spans="1:16" s="85" customFormat="1" ht="13" thickTop="1">
      <c r="A14" s="98">
        <f>'Lista de verificación'!A14</f>
        <v>5.0999999999999996</v>
      </c>
      <c r="B14" s="99" t="str">
        <f>IF('Lista de verificación'!E14="","",'Lista de verificación'!E14)</f>
        <v/>
      </c>
      <c r="C14" s="100" t="str">
        <f>IF(B14="","",IF(B14="C","",'Lista de verificación'!F14))</f>
        <v/>
      </c>
      <c r="D14" s="101"/>
      <c r="E14" s="101"/>
      <c r="F14" s="101"/>
      <c r="G14" s="101"/>
      <c r="H14" s="101"/>
      <c r="I14" s="101"/>
      <c r="J14" s="101"/>
      <c r="K14" s="101"/>
      <c r="L14" s="101"/>
      <c r="M14" s="101"/>
      <c r="N14" s="101"/>
      <c r="O14" s="101"/>
      <c r="P14" s="102"/>
    </row>
    <row r="15" spans="1:16" s="85" customFormat="1" ht="24">
      <c r="A15" s="91" t="str">
        <f>'Lista de verificación'!A15</f>
        <v xml:space="preserve">5.2
</v>
      </c>
      <c r="B15" s="87" t="str">
        <f>IF('Lista de verificación'!E15="","",'Lista de verificación'!E15)</f>
        <v/>
      </c>
      <c r="C15" s="88" t="str">
        <f>IF(B15="","",IF(B15="C","",'Lista de verificación'!F15))</f>
        <v/>
      </c>
      <c r="D15" s="89"/>
      <c r="E15" s="89"/>
      <c r="F15" s="89"/>
      <c r="G15" s="89"/>
      <c r="H15" s="89"/>
      <c r="I15" s="89"/>
      <c r="J15" s="89"/>
      <c r="K15" s="89"/>
      <c r="L15" s="89"/>
      <c r="M15" s="89"/>
      <c r="N15" s="89"/>
      <c r="O15" s="89"/>
      <c r="P15" s="92"/>
    </row>
    <row r="16" spans="1:16" s="85" customFormat="1" ht="13" thickBot="1">
      <c r="A16" s="103">
        <f>'Lista de verificación'!A16</f>
        <v>5.3</v>
      </c>
      <c r="B16" s="104" t="str">
        <f>IF('Lista de verificación'!E16="","",'Lista de verificación'!E16)</f>
        <v/>
      </c>
      <c r="C16" s="105" t="str">
        <f>IF(B16="","",IF(B16="C","",'Lista de verificación'!F16))</f>
        <v/>
      </c>
      <c r="D16" s="106"/>
      <c r="E16" s="106"/>
      <c r="F16" s="106"/>
      <c r="G16" s="106"/>
      <c r="H16" s="106"/>
      <c r="I16" s="106"/>
      <c r="J16" s="106"/>
      <c r="K16" s="106"/>
      <c r="L16" s="106"/>
      <c r="M16" s="106"/>
      <c r="N16" s="106"/>
      <c r="O16" s="106"/>
      <c r="P16" s="107"/>
    </row>
    <row r="17" spans="1:16" s="85" customFormat="1" ht="13" thickTop="1" thickBot="1">
      <c r="A17" s="182" t="str">
        <f>'Lista de verificación'!A17</f>
        <v>6. Planificación</v>
      </c>
      <c r="B17" s="183"/>
      <c r="C17" s="183"/>
      <c r="D17" s="183"/>
      <c r="E17" s="183"/>
      <c r="F17" s="183"/>
      <c r="G17" s="183"/>
      <c r="H17" s="183"/>
      <c r="I17" s="183"/>
      <c r="J17" s="183"/>
      <c r="K17" s="183"/>
      <c r="L17" s="183"/>
      <c r="M17" s="183"/>
      <c r="N17" s="183"/>
      <c r="O17" s="183"/>
      <c r="P17" s="184"/>
    </row>
    <row r="18" spans="1:16" s="85" customFormat="1" ht="25" thickTop="1">
      <c r="A18" s="98" t="str">
        <f>'Lista de verificación'!A18</f>
        <v>6.1
6.1.1</v>
      </c>
      <c r="B18" s="99" t="str">
        <f>IF('Lista de verificación'!E18="","",'Lista de verificación'!E18)</f>
        <v/>
      </c>
      <c r="C18" s="100" t="str">
        <f>IF(B18="","",IF(B18="C","",'Lista de verificación'!F18))</f>
        <v/>
      </c>
      <c r="D18" s="101"/>
      <c r="E18" s="101"/>
      <c r="F18" s="101"/>
      <c r="G18" s="101"/>
      <c r="H18" s="101"/>
      <c r="I18" s="101"/>
      <c r="J18" s="101"/>
      <c r="K18" s="101"/>
      <c r="L18" s="101"/>
      <c r="M18" s="101"/>
      <c r="N18" s="101"/>
      <c r="O18" s="101"/>
      <c r="P18" s="102"/>
    </row>
    <row r="19" spans="1:16" s="85" customFormat="1" ht="24">
      <c r="A19" s="91" t="str">
        <f>'Lista de verificación'!A19</f>
        <v>6.1
6.1.2</v>
      </c>
      <c r="B19" s="87" t="str">
        <f>IF('Lista de verificación'!E19="","",'Lista de verificación'!E19)</f>
        <v/>
      </c>
      <c r="C19" s="88" t="str">
        <f>IF(B19="","",IF(B19="C","",'Lista de verificación'!F19))</f>
        <v/>
      </c>
      <c r="D19" s="89"/>
      <c r="E19" s="89"/>
      <c r="F19" s="89"/>
      <c r="G19" s="89"/>
      <c r="H19" s="89"/>
      <c r="I19" s="89"/>
      <c r="J19" s="90"/>
      <c r="K19" s="90"/>
      <c r="L19" s="89"/>
      <c r="M19" s="89"/>
      <c r="N19" s="89"/>
      <c r="O19" s="89"/>
      <c r="P19" s="92"/>
    </row>
    <row r="20" spans="1:16" s="85" customFormat="1" ht="24">
      <c r="A20" s="91" t="str">
        <f>'Lista de verificación'!A20</f>
        <v>6.1
6.1.3</v>
      </c>
      <c r="B20" s="87" t="str">
        <f>IF('Lista de verificación'!E20="","",'Lista de verificación'!E20)</f>
        <v/>
      </c>
      <c r="C20" s="88" t="str">
        <f>IF(B20="","",IF(B20="C","",'Lista de verificación'!F20))</f>
        <v/>
      </c>
      <c r="D20" s="89"/>
      <c r="E20" s="89"/>
      <c r="F20" s="89"/>
      <c r="G20" s="89"/>
      <c r="H20" s="89"/>
      <c r="I20" s="89"/>
      <c r="J20" s="90"/>
      <c r="K20" s="90"/>
      <c r="L20" s="89"/>
      <c r="M20" s="89"/>
      <c r="N20" s="89"/>
      <c r="O20" s="89"/>
      <c r="P20" s="92"/>
    </row>
    <row r="21" spans="1:16" s="85" customFormat="1" ht="13" thickBot="1">
      <c r="A21" s="103">
        <f>'Lista de verificación'!A21</f>
        <v>6.2</v>
      </c>
      <c r="B21" s="104" t="str">
        <f>IF('Lista de verificación'!E21="","",'Lista de verificación'!E21)</f>
        <v/>
      </c>
      <c r="C21" s="105" t="str">
        <f>IF(B21="","",IF(B21="C","",'Lista de verificación'!F21))</f>
        <v/>
      </c>
      <c r="D21" s="106"/>
      <c r="E21" s="106"/>
      <c r="F21" s="106"/>
      <c r="G21" s="106"/>
      <c r="H21" s="106"/>
      <c r="I21" s="106"/>
      <c r="J21" s="108"/>
      <c r="K21" s="108"/>
      <c r="L21" s="108"/>
      <c r="M21" s="106"/>
      <c r="N21" s="106"/>
      <c r="O21" s="106"/>
      <c r="P21" s="107"/>
    </row>
    <row r="22" spans="1:16" s="85" customFormat="1" ht="13" thickTop="1" thickBot="1">
      <c r="A22" s="182" t="str">
        <f>'Lista de verificación'!A22</f>
        <v>7. Soporte</v>
      </c>
      <c r="B22" s="183"/>
      <c r="C22" s="183"/>
      <c r="D22" s="183"/>
      <c r="E22" s="183"/>
      <c r="F22" s="183"/>
      <c r="G22" s="183"/>
      <c r="H22" s="183"/>
      <c r="I22" s="183"/>
      <c r="J22" s="183"/>
      <c r="K22" s="183"/>
      <c r="L22" s="183"/>
      <c r="M22" s="183"/>
      <c r="N22" s="183"/>
      <c r="O22" s="183"/>
      <c r="P22" s="184"/>
    </row>
    <row r="23" spans="1:16" s="85" customFormat="1" ht="13" thickTop="1">
      <c r="A23" s="98">
        <f>'Lista de verificación'!A23</f>
        <v>7.1</v>
      </c>
      <c r="B23" s="99" t="str">
        <f>IF('Lista de verificación'!E23="","",'Lista de verificación'!E23)</f>
        <v/>
      </c>
      <c r="C23" s="100" t="str">
        <f>IF(B23="","",IF(B23="C","",'Lista de verificación'!F23))</f>
        <v/>
      </c>
      <c r="D23" s="101"/>
      <c r="E23" s="101"/>
      <c r="F23" s="101"/>
      <c r="G23" s="101"/>
      <c r="H23" s="101"/>
      <c r="I23" s="101"/>
      <c r="J23" s="101"/>
      <c r="K23" s="101"/>
      <c r="L23" s="101"/>
      <c r="M23" s="101"/>
      <c r="N23" s="101"/>
      <c r="O23" s="101"/>
      <c r="P23" s="102"/>
    </row>
    <row r="24" spans="1:16" s="85" customFormat="1" ht="12">
      <c r="A24" s="91">
        <f>'Lista de verificación'!A24</f>
        <v>7.2</v>
      </c>
      <c r="B24" s="87" t="str">
        <f>IF('Lista de verificación'!E24="","",'Lista de verificación'!E24)</f>
        <v/>
      </c>
      <c r="C24" s="88" t="str">
        <f>IF(B24="","",IF(B24="C","",'Lista de verificación'!F24))</f>
        <v/>
      </c>
      <c r="D24" s="89"/>
      <c r="E24" s="89"/>
      <c r="F24" s="89"/>
      <c r="G24" s="89"/>
      <c r="H24" s="89"/>
      <c r="I24" s="89"/>
      <c r="J24" s="89"/>
      <c r="K24" s="89"/>
      <c r="L24" s="89"/>
      <c r="M24" s="89"/>
      <c r="N24" s="89"/>
      <c r="O24" s="89"/>
      <c r="P24" s="92"/>
    </row>
    <row r="25" spans="1:16" s="85" customFormat="1" ht="12">
      <c r="A25" s="91">
        <f>'Lista de verificación'!A25</f>
        <v>7.3</v>
      </c>
      <c r="B25" s="87" t="str">
        <f>IF('Lista de verificación'!E25="","",'Lista de verificación'!E25)</f>
        <v/>
      </c>
      <c r="C25" s="88" t="str">
        <f>IF(B25="","",IF(B25="C","",'Lista de verificación'!F25))</f>
        <v/>
      </c>
      <c r="D25" s="89"/>
      <c r="E25" s="89"/>
      <c r="F25" s="89"/>
      <c r="G25" s="89"/>
      <c r="H25" s="89"/>
      <c r="I25" s="89"/>
      <c r="J25" s="89"/>
      <c r="K25" s="89"/>
      <c r="L25" s="89"/>
      <c r="M25" s="89"/>
      <c r="N25" s="89"/>
      <c r="O25" s="89"/>
      <c r="P25" s="92"/>
    </row>
    <row r="26" spans="1:16" s="85" customFormat="1" ht="12">
      <c r="A26" s="91">
        <f>'Lista de verificación'!A26</f>
        <v>7.4</v>
      </c>
      <c r="B26" s="87" t="str">
        <f>IF('Lista de verificación'!E26="","",'Lista de verificación'!E26)</f>
        <v/>
      </c>
      <c r="C26" s="88" t="str">
        <f>IF(B26="","",IF(B26="C","",'Lista de verificación'!F26))</f>
        <v/>
      </c>
      <c r="D26" s="89"/>
      <c r="E26" s="89"/>
      <c r="F26" s="89"/>
      <c r="G26" s="89"/>
      <c r="H26" s="89"/>
      <c r="I26" s="89"/>
      <c r="J26" s="89"/>
      <c r="K26" s="89"/>
      <c r="L26" s="89"/>
      <c r="M26" s="89"/>
      <c r="N26" s="89"/>
      <c r="O26" s="89"/>
      <c r="P26" s="92"/>
    </row>
    <row r="27" spans="1:16" s="85" customFormat="1" ht="24">
      <c r="A27" s="91" t="str">
        <f>'Lista de verificación'!A27</f>
        <v>7.5  
7.5.1</v>
      </c>
      <c r="B27" s="87" t="str">
        <f>IF('Lista de verificación'!E27="","",'Lista de verificación'!E27)</f>
        <v/>
      </c>
      <c r="C27" s="88" t="str">
        <f>IF(B27="","",IF(B27="C","",'Lista de verificación'!F27))</f>
        <v/>
      </c>
      <c r="D27" s="89"/>
      <c r="E27" s="89"/>
      <c r="F27" s="89"/>
      <c r="G27" s="89"/>
      <c r="H27" s="89"/>
      <c r="I27" s="89"/>
      <c r="J27" s="89"/>
      <c r="K27" s="89"/>
      <c r="L27" s="89"/>
      <c r="M27" s="89"/>
      <c r="N27" s="89"/>
      <c r="O27" s="89"/>
      <c r="P27" s="92"/>
    </row>
    <row r="28" spans="1:16" s="85" customFormat="1" ht="24">
      <c r="A28" s="91" t="str">
        <f>'Lista de verificación'!A28</f>
        <v>7.5
7.5.2</v>
      </c>
      <c r="B28" s="87" t="str">
        <f>IF('Lista de verificación'!E28="","",'Lista de verificación'!E28)</f>
        <v/>
      </c>
      <c r="C28" s="88" t="str">
        <f>IF(B28="","",IF(B28="C","",'Lista de verificación'!F28))</f>
        <v/>
      </c>
      <c r="D28" s="89"/>
      <c r="E28" s="89"/>
      <c r="F28" s="89"/>
      <c r="G28" s="89"/>
      <c r="H28" s="89"/>
      <c r="I28" s="89"/>
      <c r="J28" s="89"/>
      <c r="K28" s="89"/>
      <c r="L28" s="89"/>
      <c r="M28" s="89"/>
      <c r="N28" s="89"/>
      <c r="O28" s="89"/>
      <c r="P28" s="92"/>
    </row>
    <row r="29" spans="1:16" s="85" customFormat="1" ht="25" thickBot="1">
      <c r="A29" s="103" t="str">
        <f>'Lista de verificación'!A29</f>
        <v>7.5
7.5.3</v>
      </c>
      <c r="B29" s="104" t="str">
        <f>IF('Lista de verificación'!E29="","",'Lista de verificación'!E29)</f>
        <v/>
      </c>
      <c r="C29" s="105" t="str">
        <f>IF(B29="","",IF(B29="C","",'Lista de verificación'!F29))</f>
        <v/>
      </c>
      <c r="D29" s="106"/>
      <c r="E29" s="106"/>
      <c r="F29" s="106"/>
      <c r="G29" s="106"/>
      <c r="H29" s="106"/>
      <c r="I29" s="106"/>
      <c r="J29" s="106"/>
      <c r="K29" s="106"/>
      <c r="L29" s="106"/>
      <c r="M29" s="106"/>
      <c r="N29" s="106"/>
      <c r="O29" s="106"/>
      <c r="P29" s="107"/>
    </row>
    <row r="30" spans="1:16" s="85" customFormat="1" ht="13" thickTop="1" thickBot="1">
      <c r="A30" s="182" t="str">
        <f>'Lista de verificación'!A30</f>
        <v>8. Operación</v>
      </c>
      <c r="B30" s="183"/>
      <c r="C30" s="183"/>
      <c r="D30" s="183"/>
      <c r="E30" s="183"/>
      <c r="F30" s="183"/>
      <c r="G30" s="183"/>
      <c r="H30" s="183"/>
      <c r="I30" s="183"/>
      <c r="J30" s="183"/>
      <c r="K30" s="183"/>
      <c r="L30" s="183"/>
      <c r="M30" s="183"/>
      <c r="N30" s="183"/>
      <c r="O30" s="183"/>
      <c r="P30" s="184"/>
    </row>
    <row r="31" spans="1:16" s="85" customFormat="1" ht="13" thickTop="1">
      <c r="A31" s="98">
        <f>'Lista de verificación'!A31</f>
        <v>8.1</v>
      </c>
      <c r="B31" s="99" t="str">
        <f>IF('Lista de verificación'!E31="","",'Lista de verificación'!E31)</f>
        <v/>
      </c>
      <c r="C31" s="100" t="str">
        <f>IF(B31="","",IF(B31="C","",'Lista de verificación'!F31))</f>
        <v/>
      </c>
      <c r="D31" s="101"/>
      <c r="E31" s="101"/>
      <c r="F31" s="101"/>
      <c r="G31" s="101"/>
      <c r="H31" s="101"/>
      <c r="I31" s="101"/>
      <c r="J31" s="101"/>
      <c r="K31" s="101"/>
      <c r="L31" s="101"/>
      <c r="M31" s="101"/>
      <c r="N31" s="101"/>
      <c r="O31" s="101"/>
      <c r="P31" s="102"/>
    </row>
    <row r="32" spans="1:16" s="85" customFormat="1" ht="12">
      <c r="A32" s="91">
        <f>'Lista de verificación'!A32</f>
        <v>8.1999999999999993</v>
      </c>
      <c r="B32" s="87" t="str">
        <f>IF('Lista de verificación'!E32="","",'Lista de verificación'!E32)</f>
        <v/>
      </c>
      <c r="C32" s="88" t="str">
        <f>IF(B32="","",IF(B32="C","",'Lista de verificación'!F32))</f>
        <v/>
      </c>
      <c r="D32" s="89"/>
      <c r="E32" s="89"/>
      <c r="F32" s="89"/>
      <c r="G32" s="89"/>
      <c r="H32" s="89"/>
      <c r="I32" s="89"/>
      <c r="J32" s="90"/>
      <c r="K32" s="90"/>
      <c r="L32" s="89"/>
      <c r="M32" s="89"/>
      <c r="N32" s="89"/>
      <c r="O32" s="89"/>
      <c r="P32" s="92"/>
    </row>
    <row r="33" spans="1:16" s="85" customFormat="1" ht="13" thickBot="1">
      <c r="A33" s="103">
        <f>'Lista de verificación'!A33</f>
        <v>8.3000000000000007</v>
      </c>
      <c r="B33" s="104" t="str">
        <f>IF('Lista de verificación'!E33="","",'Lista de verificación'!E33)</f>
        <v/>
      </c>
      <c r="C33" s="105" t="str">
        <f>IF(B33="","",IF(B33="C","",'Lista de verificación'!F33))</f>
        <v/>
      </c>
      <c r="D33" s="106"/>
      <c r="E33" s="106"/>
      <c r="F33" s="106"/>
      <c r="G33" s="106"/>
      <c r="H33" s="106"/>
      <c r="I33" s="109"/>
      <c r="J33" s="108"/>
      <c r="K33" s="108"/>
      <c r="L33" s="108"/>
      <c r="M33" s="106"/>
      <c r="N33" s="106"/>
      <c r="O33" s="106"/>
      <c r="P33" s="107"/>
    </row>
    <row r="34" spans="1:16" s="85" customFormat="1" ht="13" thickTop="1" thickBot="1">
      <c r="A34" s="182" t="str">
        <f>'Lista de verificación'!A34</f>
        <v>9. Evaluación del desempeño</v>
      </c>
      <c r="B34" s="183"/>
      <c r="C34" s="183"/>
      <c r="D34" s="183"/>
      <c r="E34" s="183"/>
      <c r="F34" s="183"/>
      <c r="G34" s="183"/>
      <c r="H34" s="183"/>
      <c r="I34" s="183"/>
      <c r="J34" s="183"/>
      <c r="K34" s="183"/>
      <c r="L34" s="183"/>
      <c r="M34" s="183"/>
      <c r="N34" s="183"/>
      <c r="O34" s="183"/>
      <c r="P34" s="184"/>
    </row>
    <row r="35" spans="1:16" s="85" customFormat="1" ht="13" thickTop="1">
      <c r="A35" s="98">
        <f>'Lista de verificación'!A35</f>
        <v>9.1</v>
      </c>
      <c r="B35" s="99" t="str">
        <f>IF('Lista de verificación'!E35="","",'Lista de verificación'!E35)</f>
        <v/>
      </c>
      <c r="C35" s="100" t="str">
        <f>IF(B35="","",IF(B35="C","",'Lista de verificación'!F35))</f>
        <v/>
      </c>
      <c r="D35" s="101"/>
      <c r="E35" s="101"/>
      <c r="F35" s="101"/>
      <c r="G35" s="101"/>
      <c r="H35" s="101"/>
      <c r="I35" s="101"/>
      <c r="J35" s="101"/>
      <c r="K35" s="101"/>
      <c r="L35" s="101"/>
      <c r="M35" s="101"/>
      <c r="N35" s="101"/>
      <c r="O35" s="101"/>
      <c r="P35" s="102"/>
    </row>
    <row r="36" spans="1:16" s="85" customFormat="1" ht="12">
      <c r="A36" s="91">
        <f>'Lista de verificación'!A36</f>
        <v>9.1999999999999993</v>
      </c>
      <c r="B36" s="87" t="str">
        <f>IF('Lista de verificación'!E36="","",'Lista de verificación'!E36)</f>
        <v/>
      </c>
      <c r="C36" s="88" t="str">
        <f>IF(B36="","",IF(B36="C","",'Lista de verificación'!F36))</f>
        <v/>
      </c>
      <c r="D36" s="89"/>
      <c r="E36" s="89"/>
      <c r="F36" s="89"/>
      <c r="G36" s="89"/>
      <c r="H36" s="89"/>
      <c r="I36" s="89"/>
      <c r="J36" s="90"/>
      <c r="K36" s="90"/>
      <c r="L36" s="89"/>
      <c r="M36" s="89"/>
      <c r="N36" s="89"/>
      <c r="O36" s="89"/>
      <c r="P36" s="92"/>
    </row>
    <row r="37" spans="1:16" s="85" customFormat="1" ht="13" thickBot="1">
      <c r="A37" s="103">
        <f>'Lista de verificación'!A37</f>
        <v>9.3000000000000007</v>
      </c>
      <c r="B37" s="104" t="str">
        <f>IF('Lista de verificación'!E37="","",'Lista de verificación'!E37)</f>
        <v/>
      </c>
      <c r="C37" s="105" t="str">
        <f>IF(B37="","",IF(B37="C","",'Lista de verificación'!F37))</f>
        <v/>
      </c>
      <c r="D37" s="106"/>
      <c r="E37" s="106"/>
      <c r="F37" s="106"/>
      <c r="G37" s="106"/>
      <c r="H37" s="106"/>
      <c r="I37" s="106"/>
      <c r="J37" s="106"/>
      <c r="K37" s="106"/>
      <c r="L37" s="106"/>
      <c r="M37" s="106"/>
      <c r="N37" s="106"/>
      <c r="O37" s="106"/>
      <c r="P37" s="107"/>
    </row>
    <row r="38" spans="1:16" s="85" customFormat="1" ht="13" thickTop="1" thickBot="1">
      <c r="A38" s="182" t="str">
        <f>'Lista de verificación'!A38</f>
        <v>10. Mejora</v>
      </c>
      <c r="B38" s="183"/>
      <c r="C38" s="183"/>
      <c r="D38" s="183"/>
      <c r="E38" s="183"/>
      <c r="F38" s="183"/>
      <c r="G38" s="183"/>
      <c r="H38" s="183"/>
      <c r="I38" s="183"/>
      <c r="J38" s="183"/>
      <c r="K38" s="183"/>
      <c r="L38" s="183"/>
      <c r="M38" s="183"/>
      <c r="N38" s="183"/>
      <c r="O38" s="183"/>
      <c r="P38" s="184"/>
    </row>
    <row r="39" spans="1:16" s="85" customFormat="1" ht="13" thickTop="1">
      <c r="A39" s="98">
        <f>'Lista de verificación'!A39</f>
        <v>10.1</v>
      </c>
      <c r="B39" s="99" t="str">
        <f>IF('Lista de verificación'!E39="","",'Lista de verificación'!E39)</f>
        <v/>
      </c>
      <c r="C39" s="100" t="str">
        <f>IF(B39="","",IF(B39="C","",'Lista de verificación'!F39))</f>
        <v/>
      </c>
      <c r="D39" s="101"/>
      <c r="E39" s="101"/>
      <c r="F39" s="101"/>
      <c r="G39" s="101"/>
      <c r="H39" s="101"/>
      <c r="I39" s="101"/>
      <c r="J39" s="101"/>
      <c r="K39" s="101"/>
      <c r="L39" s="101"/>
      <c r="M39" s="101"/>
      <c r="N39" s="101"/>
      <c r="O39" s="101"/>
      <c r="P39" s="102"/>
    </row>
    <row r="40" spans="1:16" s="85" customFormat="1" ht="13" thickBot="1">
      <c r="A40" s="93">
        <f>'Lista de verificación'!A40</f>
        <v>10.199999999999999</v>
      </c>
      <c r="B40" s="94" t="str">
        <f>IF('Lista de verificación'!E40="","",'Lista de verificación'!E40)</f>
        <v/>
      </c>
      <c r="C40" s="95" t="str">
        <f>IF(B40="","",IF(B40="C","",'Lista de verificación'!F40))</f>
        <v/>
      </c>
      <c r="D40" s="96"/>
      <c r="E40" s="96"/>
      <c r="F40" s="96"/>
      <c r="G40" s="96"/>
      <c r="H40" s="96"/>
      <c r="I40" s="96"/>
      <c r="J40" s="96"/>
      <c r="K40" s="96"/>
      <c r="L40" s="96"/>
      <c r="M40" s="96"/>
      <c r="N40" s="96"/>
      <c r="O40" s="96"/>
      <c r="P40" s="97"/>
    </row>
    <row r="41" spans="1:16" ht="16" thickTop="1">
      <c r="A41" s="5"/>
      <c r="B41" s="5"/>
      <c r="C41" s="7"/>
      <c r="D41" s="6"/>
      <c r="E41" s="6"/>
      <c r="F41" s="7"/>
      <c r="G41" s="6"/>
      <c r="H41" s="8"/>
      <c r="I41" s="7"/>
      <c r="J41" s="6"/>
      <c r="K41" s="6"/>
      <c r="L41" s="6"/>
      <c r="M41" s="7"/>
      <c r="N41" s="8"/>
      <c r="O41" s="9"/>
      <c r="P41" s="5"/>
    </row>
    <row r="42" spans="1:16">
      <c r="A42" s="5"/>
      <c r="B42" s="5"/>
      <c r="C42" s="7"/>
      <c r="D42" s="6"/>
      <c r="E42" s="6"/>
      <c r="F42" s="7"/>
      <c r="G42" s="6"/>
      <c r="H42" s="8"/>
      <c r="I42" s="7"/>
      <c r="J42" s="6"/>
      <c r="K42" s="6"/>
      <c r="L42" s="6"/>
      <c r="M42" s="7"/>
      <c r="N42" s="8"/>
      <c r="O42" s="9"/>
      <c r="P42" s="5"/>
    </row>
    <row r="43" spans="1:16">
      <c r="A43" s="5"/>
      <c r="B43" s="5"/>
      <c r="C43" s="7"/>
      <c r="D43" s="6"/>
      <c r="E43" s="6"/>
      <c r="F43" s="7"/>
      <c r="G43" s="6"/>
      <c r="H43" s="8"/>
      <c r="I43" s="7"/>
      <c r="J43" s="6"/>
      <c r="K43" s="6"/>
      <c r="L43" s="6"/>
      <c r="M43" s="7"/>
      <c r="N43" s="8"/>
      <c r="O43" s="9"/>
      <c r="P43" s="5"/>
    </row>
    <row r="44" spans="1:16">
      <c r="A44" s="5"/>
      <c r="B44" s="5"/>
      <c r="C44" s="7"/>
      <c r="D44" s="6"/>
      <c r="E44" s="6"/>
      <c r="F44" s="7"/>
      <c r="G44" s="6"/>
      <c r="H44" s="8"/>
      <c r="I44" s="7"/>
      <c r="J44" s="6"/>
      <c r="K44" s="6"/>
      <c r="L44" s="6"/>
      <c r="M44" s="7"/>
      <c r="N44" s="8"/>
      <c r="O44" s="9"/>
      <c r="P44" s="5"/>
    </row>
    <row r="45" spans="1:16">
      <c r="A45" s="5"/>
      <c r="B45" s="5"/>
      <c r="C45" s="7"/>
      <c r="D45" s="6"/>
      <c r="E45" s="6"/>
      <c r="F45" s="7"/>
      <c r="G45" s="6"/>
      <c r="H45" s="8"/>
      <c r="I45" s="7"/>
      <c r="J45" s="6"/>
      <c r="K45" s="6"/>
      <c r="L45" s="6"/>
      <c r="M45" s="7"/>
      <c r="N45" s="8"/>
      <c r="O45" s="9"/>
      <c r="P45" s="5"/>
    </row>
    <row r="46" spans="1:16">
      <c r="A46" s="5"/>
      <c r="B46" s="5"/>
      <c r="C46" s="7"/>
      <c r="D46" s="6"/>
      <c r="E46" s="6"/>
      <c r="F46" s="7"/>
      <c r="G46" s="6"/>
      <c r="H46" s="8"/>
      <c r="I46" s="7"/>
      <c r="J46" s="6"/>
      <c r="K46" s="6"/>
      <c r="L46" s="6"/>
      <c r="M46" s="7"/>
      <c r="N46" s="8"/>
      <c r="O46" s="9"/>
      <c r="P46" s="5"/>
    </row>
    <row r="47" spans="1:16">
      <c r="A47" s="5"/>
      <c r="B47" s="5"/>
      <c r="C47" s="7"/>
      <c r="D47" s="6"/>
      <c r="E47" s="6"/>
      <c r="F47" s="7"/>
      <c r="G47" s="6"/>
      <c r="H47" s="8"/>
      <c r="I47" s="7"/>
      <c r="J47" s="6"/>
      <c r="K47" s="6"/>
      <c r="L47" s="6"/>
      <c r="M47" s="7"/>
      <c r="N47" s="8"/>
      <c r="O47" s="9"/>
      <c r="P47" s="5"/>
    </row>
    <row r="48" spans="1:16">
      <c r="A48" s="5"/>
      <c r="B48" s="5"/>
      <c r="C48" s="7"/>
      <c r="D48" s="6"/>
      <c r="E48" s="6"/>
      <c r="F48" s="7"/>
      <c r="G48" s="6"/>
      <c r="H48" s="8"/>
      <c r="I48" s="7"/>
      <c r="J48" s="6"/>
      <c r="K48" s="6"/>
      <c r="L48" s="6"/>
      <c r="M48" s="7"/>
      <c r="N48" s="8"/>
      <c r="O48" s="9"/>
      <c r="P48" s="5"/>
    </row>
    <row r="49" spans="1:16">
      <c r="A49" s="5"/>
      <c r="B49" s="5"/>
      <c r="C49" s="7"/>
      <c r="D49" s="6"/>
      <c r="E49" s="6"/>
      <c r="F49" s="7"/>
      <c r="G49" s="6"/>
      <c r="H49" s="8"/>
      <c r="I49" s="7"/>
      <c r="J49" s="6"/>
      <c r="K49" s="6"/>
      <c r="L49" s="6"/>
      <c r="M49" s="7"/>
      <c r="N49" s="8"/>
      <c r="O49" s="9"/>
      <c r="P49" s="5"/>
    </row>
    <row r="50" spans="1:16">
      <c r="A50" s="5"/>
      <c r="B50" s="5"/>
      <c r="C50" s="7"/>
      <c r="D50" s="6"/>
      <c r="E50" s="6"/>
      <c r="F50" s="7"/>
      <c r="G50" s="6"/>
      <c r="H50" s="8"/>
      <c r="I50" s="7"/>
      <c r="J50" s="6"/>
      <c r="K50" s="6"/>
      <c r="L50" s="6"/>
      <c r="M50" s="7"/>
      <c r="N50" s="8"/>
      <c r="O50" s="9"/>
      <c r="P50" s="5"/>
    </row>
    <row r="51" spans="1:16">
      <c r="A51" s="5"/>
      <c r="B51" s="5"/>
      <c r="C51" s="7"/>
      <c r="D51" s="6"/>
      <c r="E51" s="6"/>
      <c r="F51" s="7"/>
      <c r="G51" s="6"/>
      <c r="H51" s="8"/>
      <c r="I51" s="7"/>
      <c r="J51" s="6"/>
      <c r="K51" s="6"/>
      <c r="L51" s="6"/>
      <c r="M51" s="7"/>
      <c r="N51" s="8"/>
      <c r="O51" s="9"/>
      <c r="P51" s="5"/>
    </row>
    <row r="52" spans="1:16">
      <c r="A52" s="5"/>
      <c r="B52" s="5"/>
      <c r="C52" s="7"/>
      <c r="D52" s="6"/>
      <c r="E52" s="6"/>
      <c r="F52" s="7"/>
      <c r="G52" s="6"/>
      <c r="H52" s="8"/>
      <c r="I52" s="7"/>
      <c r="J52" s="6"/>
      <c r="K52" s="6"/>
      <c r="L52" s="6"/>
      <c r="M52" s="7"/>
      <c r="N52" s="8"/>
      <c r="O52" s="9"/>
      <c r="P52" s="5"/>
    </row>
    <row r="53" spans="1:16">
      <c r="A53" s="5"/>
      <c r="B53" s="5"/>
      <c r="C53" s="7"/>
      <c r="D53" s="6"/>
      <c r="E53" s="6"/>
      <c r="F53" s="7"/>
      <c r="G53" s="6"/>
      <c r="H53" s="8"/>
      <c r="I53" s="7"/>
      <c r="J53" s="6"/>
      <c r="K53" s="6"/>
      <c r="L53" s="6"/>
      <c r="M53" s="7"/>
      <c r="N53" s="8"/>
      <c r="O53" s="9"/>
      <c r="P53" s="5"/>
    </row>
    <row r="54" spans="1:16">
      <c r="A54" s="5"/>
      <c r="B54" s="5"/>
      <c r="C54" s="7"/>
      <c r="D54" s="6"/>
      <c r="E54" s="6"/>
      <c r="F54" s="7"/>
      <c r="G54" s="6"/>
      <c r="H54" s="8"/>
      <c r="I54" s="7"/>
      <c r="J54" s="6"/>
      <c r="K54" s="6"/>
      <c r="L54" s="6"/>
      <c r="M54" s="7"/>
      <c r="N54" s="8"/>
      <c r="O54" s="9"/>
      <c r="P54" s="5"/>
    </row>
    <row r="55" spans="1:16">
      <c r="A55" s="5"/>
      <c r="B55" s="5"/>
      <c r="C55" s="7"/>
      <c r="D55" s="6"/>
      <c r="E55" s="6"/>
      <c r="F55" s="7"/>
      <c r="G55" s="6"/>
      <c r="H55" s="8"/>
      <c r="I55" s="7"/>
      <c r="J55" s="6"/>
      <c r="K55" s="6"/>
      <c r="L55" s="6"/>
      <c r="M55" s="7"/>
      <c r="N55" s="8"/>
      <c r="O55" s="9"/>
      <c r="P55" s="5"/>
    </row>
    <row r="56" spans="1:16">
      <c r="A56" s="5"/>
      <c r="B56" s="5"/>
      <c r="C56" s="7"/>
      <c r="D56" s="6"/>
      <c r="E56" s="6"/>
      <c r="F56" s="7"/>
      <c r="G56" s="6"/>
      <c r="H56" s="8"/>
      <c r="I56" s="7"/>
      <c r="J56" s="6"/>
      <c r="K56" s="6"/>
      <c r="L56" s="6"/>
      <c r="M56" s="7"/>
      <c r="N56" s="8"/>
      <c r="O56" s="9"/>
      <c r="P56" s="5"/>
    </row>
    <row r="57" spans="1:16">
      <c r="A57" s="5"/>
      <c r="B57" s="5"/>
      <c r="C57" s="7"/>
      <c r="D57" s="6"/>
      <c r="E57" s="6"/>
      <c r="F57" s="7"/>
      <c r="G57" s="6"/>
      <c r="H57" s="8"/>
      <c r="I57" s="7"/>
      <c r="J57" s="6"/>
      <c r="K57" s="6"/>
      <c r="L57" s="6"/>
      <c r="M57" s="7"/>
      <c r="N57" s="8"/>
      <c r="O57" s="9"/>
      <c r="P57" s="5"/>
    </row>
    <row r="58" spans="1:16">
      <c r="A58" s="5"/>
      <c r="B58" s="5"/>
      <c r="C58" s="7"/>
      <c r="D58" s="6"/>
      <c r="E58" s="6"/>
      <c r="F58" s="7"/>
      <c r="G58" s="6"/>
      <c r="H58" s="8"/>
      <c r="I58" s="7"/>
      <c r="J58" s="6"/>
      <c r="K58" s="6"/>
      <c r="L58" s="6"/>
      <c r="M58" s="7"/>
      <c r="N58" s="8"/>
      <c r="O58" s="9"/>
      <c r="P58" s="5"/>
    </row>
    <row r="59" spans="1:16">
      <c r="A59" s="5"/>
      <c r="B59" s="5"/>
      <c r="C59" s="7"/>
      <c r="D59" s="6"/>
      <c r="E59" s="6"/>
      <c r="F59" s="7"/>
      <c r="G59" s="6"/>
      <c r="H59" s="8"/>
      <c r="I59" s="7"/>
      <c r="J59" s="6"/>
      <c r="K59" s="6"/>
      <c r="L59" s="6"/>
      <c r="M59" s="7"/>
      <c r="N59" s="8"/>
      <c r="O59" s="9"/>
      <c r="P59" s="5"/>
    </row>
    <row r="60" spans="1:16">
      <c r="A60" s="5"/>
      <c r="B60" s="5"/>
      <c r="C60" s="7"/>
      <c r="D60" s="6"/>
      <c r="E60" s="6"/>
      <c r="F60" s="7"/>
      <c r="G60" s="6"/>
      <c r="H60" s="8"/>
      <c r="I60" s="7"/>
      <c r="J60" s="6"/>
      <c r="K60" s="6"/>
      <c r="L60" s="6"/>
      <c r="M60" s="7"/>
      <c r="N60" s="8"/>
      <c r="O60" s="9"/>
      <c r="P60" s="5"/>
    </row>
    <row r="61" spans="1:16">
      <c r="A61" s="5"/>
      <c r="B61" s="5"/>
      <c r="C61" s="7"/>
      <c r="D61" s="6"/>
      <c r="E61" s="6"/>
      <c r="F61" s="7"/>
      <c r="G61" s="6"/>
      <c r="H61" s="8"/>
      <c r="I61" s="7"/>
      <c r="J61" s="6"/>
      <c r="K61" s="6"/>
      <c r="L61" s="6"/>
      <c r="M61" s="7"/>
      <c r="N61" s="8"/>
      <c r="O61" s="9"/>
      <c r="P61" s="5"/>
    </row>
    <row r="62" spans="1:16">
      <c r="A62" s="5"/>
      <c r="B62" s="5"/>
      <c r="C62" s="7"/>
      <c r="D62" s="6"/>
      <c r="E62" s="6"/>
      <c r="F62" s="7"/>
      <c r="G62" s="6"/>
      <c r="H62" s="8"/>
      <c r="I62" s="7"/>
      <c r="J62" s="6"/>
      <c r="K62" s="6"/>
      <c r="L62" s="6"/>
      <c r="M62" s="7"/>
      <c r="N62" s="8"/>
      <c r="O62" s="9"/>
      <c r="P62" s="5"/>
    </row>
    <row r="63" spans="1:16">
      <c r="A63" s="5"/>
      <c r="B63" s="5"/>
      <c r="C63" s="7"/>
      <c r="D63" s="6"/>
      <c r="E63" s="6"/>
      <c r="F63" s="7"/>
      <c r="G63" s="6"/>
      <c r="H63" s="8"/>
      <c r="I63" s="7"/>
      <c r="J63" s="6"/>
      <c r="K63" s="6"/>
      <c r="L63" s="6"/>
      <c r="M63" s="7"/>
      <c r="N63" s="8"/>
      <c r="O63" s="9"/>
      <c r="P63" s="5"/>
    </row>
    <row r="64" spans="1:16">
      <c r="A64" s="5"/>
      <c r="B64" s="5"/>
      <c r="C64" s="7"/>
      <c r="D64" s="6"/>
      <c r="E64" s="6"/>
      <c r="F64" s="7"/>
      <c r="G64" s="6"/>
      <c r="H64" s="8"/>
      <c r="I64" s="7"/>
      <c r="J64" s="6"/>
      <c r="K64" s="6"/>
      <c r="L64" s="6"/>
      <c r="M64" s="7"/>
      <c r="N64" s="8"/>
      <c r="O64" s="9"/>
      <c r="P64" s="5"/>
    </row>
    <row r="65" spans="1:16">
      <c r="A65" s="5"/>
      <c r="B65" s="5"/>
      <c r="C65" s="7"/>
      <c r="D65" s="6"/>
      <c r="E65" s="6"/>
      <c r="F65" s="7"/>
      <c r="G65" s="6"/>
      <c r="H65" s="8"/>
      <c r="I65" s="7"/>
      <c r="J65" s="6"/>
      <c r="K65" s="6"/>
      <c r="L65" s="6"/>
      <c r="M65" s="7"/>
      <c r="N65" s="8"/>
      <c r="O65" s="9"/>
      <c r="P65" s="5"/>
    </row>
    <row r="66" spans="1:16">
      <c r="A66" s="5"/>
      <c r="B66" s="5"/>
      <c r="C66" s="7"/>
      <c r="D66" s="6"/>
      <c r="E66" s="6"/>
      <c r="F66" s="7"/>
      <c r="G66" s="6"/>
      <c r="H66" s="8"/>
      <c r="I66" s="7"/>
      <c r="J66" s="6"/>
      <c r="K66" s="6"/>
      <c r="L66" s="6"/>
      <c r="M66" s="7"/>
      <c r="N66" s="8"/>
      <c r="O66" s="9"/>
      <c r="P66" s="5"/>
    </row>
    <row r="67" spans="1:16">
      <c r="A67" s="5"/>
      <c r="B67" s="5"/>
      <c r="C67" s="7"/>
      <c r="D67" s="6"/>
      <c r="E67" s="6"/>
      <c r="F67" s="7"/>
      <c r="G67" s="6"/>
      <c r="H67" s="8"/>
      <c r="I67" s="7"/>
      <c r="J67" s="6"/>
      <c r="K67" s="6"/>
      <c r="L67" s="6"/>
      <c r="M67" s="7"/>
      <c r="N67" s="8"/>
      <c r="O67" s="9"/>
      <c r="P67" s="5"/>
    </row>
    <row r="68" spans="1:16">
      <c r="A68" s="5"/>
      <c r="B68" s="5"/>
      <c r="C68" s="7"/>
      <c r="D68" s="6"/>
      <c r="E68" s="6"/>
      <c r="F68" s="7"/>
      <c r="G68" s="6"/>
      <c r="H68" s="8"/>
      <c r="I68" s="7"/>
      <c r="J68" s="6"/>
      <c r="K68" s="6"/>
      <c r="L68" s="6"/>
      <c r="M68" s="7"/>
      <c r="N68" s="8"/>
      <c r="O68" s="9"/>
      <c r="P68" s="5"/>
    </row>
    <row r="69" spans="1:16">
      <c r="A69" s="5"/>
      <c r="B69" s="5"/>
      <c r="C69" s="7"/>
      <c r="D69" s="6"/>
      <c r="E69" s="6"/>
      <c r="F69" s="7"/>
      <c r="G69" s="6"/>
      <c r="H69" s="8"/>
      <c r="I69" s="7"/>
      <c r="J69" s="6"/>
      <c r="K69" s="6"/>
      <c r="L69" s="6"/>
      <c r="M69" s="7"/>
      <c r="N69" s="8"/>
      <c r="O69" s="9"/>
      <c r="P69" s="5"/>
    </row>
    <row r="70" spans="1:16">
      <c r="A70" s="5"/>
      <c r="B70" s="5"/>
      <c r="C70" s="7"/>
      <c r="D70" s="6"/>
      <c r="E70" s="6"/>
      <c r="F70" s="7"/>
      <c r="G70" s="6"/>
      <c r="H70" s="8"/>
      <c r="I70" s="7"/>
      <c r="J70" s="6"/>
      <c r="K70" s="6"/>
      <c r="L70" s="6"/>
      <c r="M70" s="7"/>
      <c r="N70" s="8"/>
      <c r="O70" s="9"/>
      <c r="P70" s="5"/>
    </row>
    <row r="71" spans="1:16">
      <c r="A71" s="5"/>
      <c r="B71" s="5"/>
      <c r="C71" s="7"/>
      <c r="D71" s="6"/>
      <c r="E71" s="6"/>
      <c r="F71" s="7"/>
      <c r="G71" s="6"/>
      <c r="H71" s="8"/>
      <c r="I71" s="7"/>
      <c r="J71" s="6"/>
      <c r="K71" s="6"/>
      <c r="L71" s="6"/>
      <c r="M71" s="7"/>
      <c r="N71" s="8"/>
      <c r="O71" s="9"/>
      <c r="P71" s="5"/>
    </row>
    <row r="72" spans="1:16">
      <c r="A72" s="5"/>
      <c r="B72" s="5"/>
      <c r="C72" s="7"/>
      <c r="D72" s="6"/>
      <c r="E72" s="6"/>
      <c r="F72" s="7"/>
      <c r="G72" s="6"/>
      <c r="H72" s="8"/>
      <c r="I72" s="7"/>
      <c r="J72" s="6"/>
      <c r="K72" s="6"/>
      <c r="L72" s="6"/>
      <c r="M72" s="7"/>
      <c r="N72" s="8"/>
      <c r="O72" s="9"/>
      <c r="P72" s="5"/>
    </row>
    <row r="73" spans="1:16">
      <c r="A73" s="5"/>
      <c r="B73" s="5"/>
      <c r="C73" s="7"/>
      <c r="D73" s="6"/>
      <c r="E73" s="6"/>
      <c r="F73" s="7"/>
      <c r="G73" s="6"/>
      <c r="H73" s="8"/>
      <c r="I73" s="7"/>
      <c r="J73" s="6"/>
      <c r="K73" s="6"/>
      <c r="L73" s="6"/>
      <c r="M73" s="7"/>
      <c r="N73" s="8"/>
      <c r="O73" s="9"/>
      <c r="P73" s="5"/>
    </row>
    <row r="74" spans="1:16">
      <c r="A74" s="5"/>
      <c r="B74" s="5"/>
      <c r="C74" s="7"/>
      <c r="D74" s="6"/>
      <c r="E74" s="6"/>
      <c r="F74" s="7"/>
      <c r="G74" s="6"/>
      <c r="H74" s="8"/>
      <c r="I74" s="7"/>
      <c r="J74" s="6"/>
      <c r="K74" s="6"/>
      <c r="L74" s="6"/>
      <c r="M74" s="7"/>
      <c r="N74" s="8"/>
      <c r="O74" s="9"/>
      <c r="P74" s="5"/>
    </row>
    <row r="75" spans="1:16">
      <c r="A75" s="5"/>
      <c r="B75" s="5"/>
      <c r="C75" s="7"/>
      <c r="D75" s="6"/>
      <c r="E75" s="6"/>
      <c r="F75" s="7"/>
      <c r="G75" s="6"/>
      <c r="H75" s="8"/>
      <c r="I75" s="7"/>
      <c r="J75" s="6"/>
      <c r="K75" s="6"/>
      <c r="L75" s="6"/>
      <c r="M75" s="7"/>
      <c r="N75" s="8"/>
      <c r="O75" s="9"/>
      <c r="P75" s="5"/>
    </row>
    <row r="76" spans="1:16">
      <c r="A76" s="5"/>
      <c r="B76" s="5"/>
      <c r="C76" s="7"/>
      <c r="D76" s="6"/>
      <c r="E76" s="6"/>
      <c r="F76" s="7"/>
      <c r="G76" s="6"/>
      <c r="H76" s="8"/>
      <c r="I76" s="7"/>
      <c r="J76" s="6"/>
      <c r="K76" s="6"/>
      <c r="L76" s="6"/>
      <c r="M76" s="7"/>
      <c r="N76" s="8"/>
      <c r="O76" s="9"/>
      <c r="P76" s="5"/>
    </row>
    <row r="77" spans="1:16">
      <c r="A77" s="5"/>
      <c r="B77" s="5"/>
      <c r="C77" s="7"/>
      <c r="D77" s="6"/>
      <c r="E77" s="6"/>
      <c r="F77" s="7"/>
      <c r="G77" s="6"/>
      <c r="H77" s="8"/>
      <c r="I77" s="7"/>
      <c r="J77" s="6"/>
      <c r="K77" s="6"/>
      <c r="L77" s="6"/>
      <c r="M77" s="7"/>
      <c r="N77" s="8"/>
      <c r="O77" s="9"/>
      <c r="P77" s="5"/>
    </row>
    <row r="78" spans="1:16">
      <c r="A78" s="5"/>
      <c r="B78" s="5"/>
      <c r="C78" s="7"/>
      <c r="D78" s="6"/>
      <c r="E78" s="6"/>
      <c r="F78" s="7"/>
      <c r="G78" s="6"/>
      <c r="H78" s="8"/>
      <c r="I78" s="7"/>
      <c r="J78" s="6"/>
      <c r="K78" s="6"/>
      <c r="L78" s="6"/>
      <c r="M78" s="7"/>
      <c r="N78" s="8"/>
      <c r="O78" s="9"/>
      <c r="P78" s="5"/>
    </row>
    <row r="79" spans="1:16">
      <c r="A79" s="5"/>
      <c r="B79" s="5"/>
      <c r="C79" s="7"/>
      <c r="D79" s="6"/>
      <c r="E79" s="6"/>
      <c r="F79" s="7"/>
      <c r="G79" s="6"/>
      <c r="H79" s="8"/>
      <c r="I79" s="7"/>
      <c r="J79" s="6"/>
      <c r="K79" s="6"/>
      <c r="L79" s="6"/>
      <c r="M79" s="7"/>
      <c r="N79" s="8"/>
      <c r="O79" s="9"/>
      <c r="P79" s="5"/>
    </row>
    <row r="80" spans="1:16">
      <c r="A80" s="5"/>
      <c r="B80" s="5"/>
      <c r="C80" s="7"/>
      <c r="D80" s="6"/>
      <c r="E80" s="6"/>
      <c r="F80" s="7"/>
      <c r="G80" s="6"/>
      <c r="H80" s="8"/>
      <c r="I80" s="7"/>
      <c r="J80" s="6"/>
      <c r="K80" s="6"/>
      <c r="L80" s="6"/>
      <c r="M80" s="7"/>
      <c r="N80" s="8"/>
      <c r="O80" s="9"/>
      <c r="P80" s="5"/>
    </row>
    <row r="81" spans="1:16">
      <c r="A81" s="5"/>
      <c r="B81" s="5"/>
      <c r="C81" s="7"/>
      <c r="D81" s="6"/>
      <c r="E81" s="6"/>
      <c r="F81" s="7"/>
      <c r="G81" s="6"/>
      <c r="H81" s="8"/>
      <c r="I81" s="7"/>
      <c r="J81" s="6"/>
      <c r="K81" s="6"/>
      <c r="L81" s="6"/>
      <c r="M81" s="7"/>
      <c r="N81" s="8"/>
      <c r="O81" s="9"/>
      <c r="P81" s="5"/>
    </row>
    <row r="82" spans="1:16">
      <c r="A82" s="5"/>
      <c r="B82" s="5"/>
      <c r="C82" s="7"/>
      <c r="D82" s="6"/>
      <c r="E82" s="6"/>
      <c r="F82" s="7"/>
      <c r="G82" s="6"/>
      <c r="H82" s="8"/>
      <c r="I82" s="7"/>
      <c r="J82" s="6"/>
      <c r="K82" s="6"/>
      <c r="L82" s="6"/>
      <c r="M82" s="7"/>
      <c r="N82" s="8"/>
      <c r="O82" s="9"/>
      <c r="P82" s="5"/>
    </row>
    <row r="83" spans="1:16">
      <c r="A83" s="5"/>
      <c r="B83" s="5"/>
      <c r="C83" s="7"/>
      <c r="D83" s="6"/>
      <c r="E83" s="6"/>
      <c r="F83" s="7"/>
      <c r="G83" s="6"/>
      <c r="H83" s="8"/>
      <c r="I83" s="7"/>
      <c r="J83" s="6"/>
      <c r="K83" s="6"/>
      <c r="L83" s="6"/>
      <c r="M83" s="7"/>
      <c r="N83" s="8"/>
      <c r="O83" s="9"/>
      <c r="P83" s="5"/>
    </row>
    <row r="84" spans="1:16">
      <c r="A84" s="5"/>
      <c r="B84" s="5"/>
      <c r="C84" s="7"/>
      <c r="D84" s="6"/>
      <c r="E84" s="6"/>
      <c r="F84" s="7"/>
      <c r="G84" s="6"/>
      <c r="H84" s="8"/>
      <c r="I84" s="7"/>
      <c r="J84" s="6"/>
      <c r="K84" s="6"/>
      <c r="L84" s="6"/>
      <c r="M84" s="7"/>
      <c r="N84" s="8"/>
      <c r="O84" s="9"/>
      <c r="P84" s="5"/>
    </row>
    <row r="85" spans="1:16">
      <c r="A85" s="5"/>
      <c r="B85" s="5"/>
      <c r="C85" s="7"/>
      <c r="D85" s="6"/>
      <c r="E85" s="6"/>
      <c r="F85" s="7"/>
      <c r="G85" s="6"/>
      <c r="H85" s="8"/>
      <c r="I85" s="7"/>
      <c r="J85" s="6"/>
      <c r="K85" s="6"/>
      <c r="L85" s="6"/>
      <c r="M85" s="7"/>
      <c r="N85" s="8"/>
      <c r="O85" s="9"/>
      <c r="P85" s="5"/>
    </row>
    <row r="86" spans="1:16">
      <c r="A86" s="5"/>
      <c r="B86" s="5"/>
      <c r="C86" s="7"/>
      <c r="D86" s="6"/>
      <c r="E86" s="6"/>
      <c r="F86" s="7"/>
      <c r="G86" s="6"/>
      <c r="H86" s="8"/>
      <c r="I86" s="7"/>
      <c r="J86" s="6"/>
      <c r="K86" s="6"/>
      <c r="L86" s="6"/>
      <c r="M86" s="7"/>
      <c r="N86" s="8"/>
      <c r="O86" s="9"/>
      <c r="P86" s="5"/>
    </row>
    <row r="87" spans="1:16">
      <c r="A87" s="5"/>
      <c r="B87" s="5"/>
      <c r="C87" s="7"/>
      <c r="D87" s="6"/>
      <c r="E87" s="6"/>
      <c r="F87" s="7"/>
      <c r="G87" s="6"/>
      <c r="H87" s="8"/>
      <c r="I87" s="7"/>
      <c r="J87" s="6"/>
      <c r="K87" s="6"/>
      <c r="L87" s="6"/>
      <c r="M87" s="7"/>
      <c r="N87" s="8"/>
      <c r="O87" s="9"/>
      <c r="P87" s="5"/>
    </row>
    <row r="88" spans="1:16">
      <c r="A88" s="5"/>
      <c r="B88" s="5"/>
      <c r="C88" s="7"/>
      <c r="D88" s="6"/>
      <c r="E88" s="6"/>
      <c r="F88" s="7"/>
      <c r="G88" s="6"/>
      <c r="H88" s="8"/>
      <c r="I88" s="7"/>
      <c r="J88" s="6"/>
      <c r="K88" s="6"/>
      <c r="L88" s="6"/>
      <c r="M88" s="7"/>
      <c r="N88" s="8"/>
      <c r="O88" s="9"/>
      <c r="P88" s="5"/>
    </row>
    <row r="89" spans="1:16">
      <c r="A89" s="5"/>
      <c r="B89" s="5"/>
      <c r="C89" s="7"/>
      <c r="D89" s="6"/>
      <c r="E89" s="6"/>
      <c r="F89" s="7"/>
      <c r="G89" s="6"/>
      <c r="H89" s="8"/>
      <c r="I89" s="7"/>
      <c r="J89" s="6"/>
      <c r="K89" s="6"/>
      <c r="L89" s="6"/>
      <c r="M89" s="7"/>
      <c r="N89" s="8"/>
      <c r="O89" s="9"/>
      <c r="P89" s="5"/>
    </row>
    <row r="90" spans="1:16">
      <c r="A90" s="5"/>
      <c r="B90" s="5"/>
      <c r="C90" s="7"/>
      <c r="D90" s="6"/>
      <c r="E90" s="6"/>
      <c r="F90" s="7"/>
      <c r="G90" s="6"/>
      <c r="H90" s="8"/>
      <c r="I90" s="7"/>
      <c r="J90" s="6"/>
      <c r="K90" s="6"/>
      <c r="L90" s="6"/>
      <c r="M90" s="7"/>
      <c r="N90" s="8"/>
      <c r="O90" s="9"/>
      <c r="P90" s="5"/>
    </row>
    <row r="91" spans="1:16">
      <c r="A91" s="5"/>
      <c r="B91" s="5"/>
      <c r="C91" s="7"/>
      <c r="D91" s="6"/>
      <c r="E91" s="6"/>
      <c r="F91" s="7"/>
      <c r="G91" s="6"/>
      <c r="H91" s="8"/>
      <c r="I91" s="7"/>
      <c r="J91" s="6"/>
      <c r="K91" s="6"/>
      <c r="L91" s="6"/>
      <c r="M91" s="7"/>
      <c r="N91" s="8"/>
      <c r="O91" s="9"/>
      <c r="P91" s="5"/>
    </row>
    <row r="92" spans="1:16">
      <c r="A92" s="5"/>
      <c r="B92" s="5"/>
      <c r="C92" s="7"/>
      <c r="D92" s="6"/>
      <c r="E92" s="6"/>
      <c r="F92" s="7"/>
      <c r="G92" s="6"/>
      <c r="H92" s="8"/>
      <c r="I92" s="7"/>
      <c r="J92" s="6"/>
      <c r="K92" s="6"/>
      <c r="L92" s="6"/>
      <c r="M92" s="7"/>
      <c r="N92" s="8"/>
      <c r="O92" s="9"/>
      <c r="P92" s="5"/>
    </row>
    <row r="93" spans="1:16">
      <c r="A93" s="5"/>
      <c r="B93" s="5"/>
      <c r="C93" s="7"/>
      <c r="D93" s="6"/>
      <c r="E93" s="6"/>
      <c r="F93" s="7"/>
      <c r="G93" s="6"/>
      <c r="H93" s="8"/>
      <c r="I93" s="7"/>
      <c r="J93" s="6"/>
      <c r="K93" s="6"/>
      <c r="L93" s="6"/>
      <c r="M93" s="7"/>
      <c r="N93" s="8"/>
      <c r="O93" s="9"/>
      <c r="P93" s="5"/>
    </row>
    <row r="94" spans="1:16">
      <c r="A94" s="5"/>
      <c r="B94" s="5"/>
      <c r="C94" s="7"/>
      <c r="D94" s="6"/>
      <c r="E94" s="6"/>
      <c r="F94" s="7"/>
      <c r="G94" s="6"/>
      <c r="H94" s="8"/>
      <c r="I94" s="7"/>
      <c r="J94" s="6"/>
      <c r="K94" s="6"/>
      <c r="L94" s="6"/>
      <c r="M94" s="7"/>
      <c r="N94" s="8"/>
      <c r="O94" s="9"/>
      <c r="P94" s="5"/>
    </row>
    <row r="95" spans="1:16">
      <c r="A95" s="5"/>
      <c r="B95" s="5"/>
      <c r="C95" s="7"/>
      <c r="D95" s="6"/>
      <c r="E95" s="6"/>
      <c r="F95" s="7"/>
      <c r="G95" s="6"/>
      <c r="H95" s="8"/>
      <c r="I95" s="7"/>
      <c r="J95" s="6"/>
      <c r="K95" s="6"/>
      <c r="L95" s="6"/>
      <c r="M95" s="7"/>
      <c r="N95" s="8"/>
      <c r="O95" s="9"/>
      <c r="P95" s="5"/>
    </row>
    <row r="96" spans="1:16">
      <c r="A96" s="5"/>
      <c r="B96" s="5"/>
      <c r="C96" s="7"/>
      <c r="D96" s="6"/>
      <c r="E96" s="6"/>
      <c r="F96" s="7"/>
      <c r="G96" s="6"/>
      <c r="H96" s="8"/>
      <c r="I96" s="7"/>
      <c r="J96" s="6"/>
      <c r="K96" s="6"/>
      <c r="L96" s="6"/>
      <c r="M96" s="7"/>
      <c r="N96" s="8"/>
      <c r="O96" s="9"/>
      <c r="P96" s="5"/>
    </row>
    <row r="97" spans="1:16">
      <c r="A97" s="5"/>
      <c r="B97" s="5"/>
      <c r="C97" s="7"/>
      <c r="D97" s="6"/>
      <c r="E97" s="6"/>
      <c r="F97" s="7"/>
      <c r="G97" s="6"/>
      <c r="H97" s="8"/>
      <c r="I97" s="7"/>
      <c r="J97" s="6"/>
      <c r="K97" s="6"/>
      <c r="L97" s="6"/>
      <c r="M97" s="7"/>
      <c r="N97" s="8"/>
      <c r="O97" s="9"/>
      <c r="P97" s="5"/>
    </row>
    <row r="98" spans="1:16">
      <c r="A98" s="5"/>
      <c r="B98" s="5"/>
      <c r="C98" s="7"/>
      <c r="D98" s="6"/>
      <c r="E98" s="6"/>
      <c r="F98" s="7"/>
      <c r="G98" s="6"/>
      <c r="H98" s="8"/>
      <c r="I98" s="7"/>
      <c r="J98" s="6"/>
      <c r="K98" s="6"/>
      <c r="L98" s="6"/>
      <c r="M98" s="7"/>
      <c r="N98" s="8"/>
      <c r="O98" s="9"/>
      <c r="P98" s="5"/>
    </row>
    <row r="99" spans="1:16">
      <c r="A99" s="5"/>
      <c r="B99" s="5"/>
      <c r="C99" s="7"/>
      <c r="D99" s="6"/>
      <c r="E99" s="6"/>
      <c r="F99" s="7"/>
      <c r="G99" s="6"/>
      <c r="H99" s="8"/>
      <c r="I99" s="7"/>
      <c r="J99" s="6"/>
      <c r="K99" s="6"/>
      <c r="L99" s="6"/>
      <c r="M99" s="7"/>
      <c r="N99" s="8"/>
      <c r="O99" s="9"/>
      <c r="P99" s="5"/>
    </row>
    <row r="100" spans="1:16">
      <c r="A100" s="5"/>
      <c r="B100" s="5"/>
      <c r="C100" s="7"/>
      <c r="D100" s="6"/>
      <c r="E100" s="6"/>
      <c r="F100" s="7"/>
      <c r="G100" s="6"/>
      <c r="H100" s="8"/>
      <c r="I100" s="7"/>
      <c r="J100" s="6"/>
      <c r="K100" s="6"/>
      <c r="L100" s="6"/>
      <c r="M100" s="7"/>
      <c r="N100" s="8"/>
      <c r="O100" s="9"/>
      <c r="P100" s="5"/>
    </row>
    <row r="101" spans="1:16">
      <c r="A101" s="5"/>
      <c r="B101" s="5"/>
      <c r="C101" s="7"/>
      <c r="D101" s="6"/>
      <c r="E101" s="6"/>
      <c r="F101" s="7"/>
      <c r="G101" s="6"/>
      <c r="H101" s="8"/>
      <c r="I101" s="7"/>
      <c r="J101" s="6"/>
      <c r="K101" s="6"/>
      <c r="L101" s="6"/>
      <c r="M101" s="7"/>
      <c r="N101" s="8"/>
      <c r="O101" s="9"/>
      <c r="P101" s="5"/>
    </row>
    <row r="102" spans="1:16">
      <c r="A102" s="5"/>
      <c r="B102" s="5"/>
      <c r="C102" s="7"/>
      <c r="D102" s="6"/>
      <c r="E102" s="6"/>
      <c r="F102" s="7"/>
      <c r="G102" s="6"/>
      <c r="H102" s="8"/>
      <c r="I102" s="7"/>
      <c r="J102" s="6"/>
      <c r="K102" s="6"/>
      <c r="L102" s="6"/>
      <c r="M102" s="7"/>
      <c r="N102" s="8"/>
      <c r="O102" s="9"/>
      <c r="P102" s="5"/>
    </row>
    <row r="103" spans="1:16">
      <c r="A103" s="5"/>
      <c r="B103" s="5"/>
      <c r="C103" s="7"/>
      <c r="D103" s="6"/>
      <c r="E103" s="6"/>
      <c r="F103" s="7"/>
      <c r="G103" s="6"/>
      <c r="H103" s="8"/>
      <c r="I103" s="7"/>
      <c r="J103" s="6"/>
      <c r="K103" s="6"/>
      <c r="L103" s="6"/>
      <c r="M103" s="7"/>
      <c r="N103" s="8"/>
      <c r="O103" s="9"/>
      <c r="P103" s="5"/>
    </row>
    <row r="104" spans="1:16">
      <c r="A104" s="5"/>
      <c r="B104" s="5"/>
      <c r="C104" s="7"/>
      <c r="D104" s="6"/>
      <c r="E104" s="6"/>
      <c r="F104" s="7"/>
      <c r="G104" s="6"/>
      <c r="H104" s="8"/>
      <c r="I104" s="7"/>
      <c r="J104" s="6"/>
      <c r="K104" s="6"/>
      <c r="L104" s="6"/>
      <c r="M104" s="7"/>
      <c r="N104" s="8"/>
      <c r="O104" s="9"/>
      <c r="P104" s="5"/>
    </row>
    <row r="105" spans="1:16">
      <c r="A105" s="5"/>
      <c r="B105" s="5"/>
      <c r="C105" s="7"/>
      <c r="D105" s="6"/>
      <c r="E105" s="6"/>
      <c r="F105" s="7"/>
      <c r="G105" s="6"/>
      <c r="H105" s="8"/>
      <c r="I105" s="7"/>
      <c r="J105" s="6"/>
      <c r="K105" s="6"/>
      <c r="L105" s="6"/>
      <c r="M105" s="7"/>
      <c r="N105" s="8"/>
      <c r="O105" s="9"/>
      <c r="P105" s="5"/>
    </row>
    <row r="106" spans="1:16">
      <c r="A106" s="5"/>
      <c r="B106" s="5"/>
      <c r="C106" s="7"/>
      <c r="D106" s="6"/>
      <c r="E106" s="6"/>
      <c r="F106" s="7"/>
      <c r="G106" s="6"/>
      <c r="H106" s="8"/>
      <c r="I106" s="7"/>
      <c r="J106" s="6"/>
      <c r="K106" s="6"/>
      <c r="L106" s="6"/>
      <c r="M106" s="7"/>
      <c r="N106" s="8"/>
      <c r="O106" s="9"/>
      <c r="P106" s="5"/>
    </row>
    <row r="107" spans="1:16">
      <c r="A107" s="5"/>
      <c r="B107" s="5"/>
      <c r="C107" s="7"/>
      <c r="D107" s="6"/>
      <c r="E107" s="6"/>
      <c r="F107" s="7"/>
      <c r="G107" s="6"/>
      <c r="H107" s="8"/>
      <c r="I107" s="7"/>
      <c r="J107" s="6"/>
      <c r="K107" s="6"/>
      <c r="L107" s="6"/>
      <c r="M107" s="7"/>
      <c r="N107" s="8"/>
      <c r="O107" s="9"/>
      <c r="P107" s="5"/>
    </row>
    <row r="108" spans="1:16">
      <c r="A108" s="5"/>
      <c r="B108" s="5"/>
      <c r="C108" s="7"/>
      <c r="D108" s="6"/>
      <c r="E108" s="6"/>
      <c r="F108" s="7"/>
      <c r="G108" s="6"/>
      <c r="H108" s="8"/>
      <c r="I108" s="7"/>
      <c r="J108" s="6"/>
      <c r="K108" s="6"/>
      <c r="L108" s="6"/>
      <c r="M108" s="7"/>
      <c r="N108" s="8"/>
      <c r="O108" s="9"/>
      <c r="P108" s="5"/>
    </row>
    <row r="109" spans="1:16">
      <c r="A109" s="5"/>
      <c r="B109" s="5"/>
      <c r="C109" s="7"/>
      <c r="D109" s="6"/>
      <c r="E109" s="6"/>
      <c r="F109" s="7"/>
      <c r="G109" s="6"/>
      <c r="H109" s="8"/>
      <c r="I109" s="7"/>
      <c r="J109" s="6"/>
      <c r="K109" s="6"/>
      <c r="L109" s="6"/>
      <c r="M109" s="7"/>
      <c r="N109" s="8"/>
      <c r="O109" s="9"/>
      <c r="P109" s="5"/>
    </row>
    <row r="110" spans="1:16">
      <c r="A110" s="5"/>
      <c r="B110" s="5"/>
      <c r="C110" s="7"/>
      <c r="D110" s="6"/>
      <c r="E110" s="6"/>
      <c r="F110" s="7"/>
      <c r="G110" s="6"/>
      <c r="H110" s="8"/>
      <c r="I110" s="7"/>
      <c r="J110" s="6"/>
      <c r="K110" s="6"/>
      <c r="L110" s="6"/>
      <c r="M110" s="7"/>
      <c r="N110" s="8"/>
      <c r="O110" s="9"/>
      <c r="P110" s="5"/>
    </row>
    <row r="111" spans="1:16">
      <c r="A111" s="5"/>
      <c r="B111" s="5"/>
      <c r="C111" s="7"/>
      <c r="D111" s="6"/>
      <c r="E111" s="6"/>
      <c r="F111" s="7"/>
      <c r="G111" s="6"/>
      <c r="H111" s="8"/>
      <c r="I111" s="7"/>
      <c r="J111" s="6"/>
      <c r="K111" s="6"/>
      <c r="L111" s="6"/>
      <c r="M111" s="7"/>
      <c r="N111" s="8"/>
      <c r="O111" s="9"/>
      <c r="P111" s="5"/>
    </row>
    <row r="112" spans="1:16">
      <c r="A112" s="5"/>
      <c r="B112" s="5"/>
      <c r="C112" s="7"/>
      <c r="D112" s="6"/>
      <c r="E112" s="6"/>
      <c r="F112" s="7"/>
      <c r="G112" s="6"/>
      <c r="H112" s="8"/>
      <c r="I112" s="7"/>
      <c r="J112" s="6"/>
      <c r="K112" s="6"/>
      <c r="L112" s="6"/>
      <c r="M112" s="7"/>
      <c r="N112" s="8"/>
      <c r="O112" s="9"/>
      <c r="P112" s="5"/>
    </row>
    <row r="113" spans="1:16">
      <c r="A113" s="5"/>
      <c r="B113" s="5"/>
      <c r="C113" s="7"/>
      <c r="D113" s="6"/>
      <c r="E113" s="6"/>
      <c r="F113" s="7"/>
      <c r="G113" s="6"/>
      <c r="H113" s="8"/>
      <c r="I113" s="7"/>
      <c r="J113" s="6"/>
      <c r="K113" s="6"/>
      <c r="L113" s="6"/>
      <c r="M113" s="7"/>
      <c r="N113" s="8"/>
      <c r="O113" s="9"/>
      <c r="P113" s="5"/>
    </row>
    <row r="114" spans="1:16">
      <c r="A114" s="5"/>
      <c r="B114" s="5"/>
      <c r="C114" s="7"/>
      <c r="D114" s="6"/>
      <c r="E114" s="6"/>
      <c r="F114" s="7"/>
      <c r="G114" s="6"/>
      <c r="H114" s="8"/>
      <c r="I114" s="7"/>
      <c r="J114" s="6"/>
      <c r="K114" s="6"/>
      <c r="L114" s="6"/>
      <c r="M114" s="7"/>
      <c r="N114" s="8"/>
      <c r="O114" s="9"/>
      <c r="P114" s="5"/>
    </row>
    <row r="115" spans="1:16">
      <c r="A115" s="5"/>
      <c r="B115" s="5"/>
      <c r="C115" s="7"/>
      <c r="D115" s="6"/>
      <c r="E115" s="6"/>
      <c r="F115" s="7"/>
      <c r="G115" s="6"/>
      <c r="H115" s="8"/>
      <c r="I115" s="7"/>
      <c r="J115" s="6"/>
      <c r="K115" s="6"/>
      <c r="L115" s="6"/>
      <c r="M115" s="7"/>
      <c r="N115" s="8"/>
      <c r="O115" s="9"/>
      <c r="P115" s="5"/>
    </row>
    <row r="116" spans="1:16">
      <c r="A116" s="5"/>
      <c r="B116" s="5"/>
      <c r="C116" s="7"/>
      <c r="D116" s="6"/>
      <c r="E116" s="6"/>
      <c r="F116" s="7"/>
      <c r="G116" s="6"/>
      <c r="H116" s="8"/>
      <c r="I116" s="7"/>
      <c r="J116" s="6"/>
      <c r="K116" s="6"/>
      <c r="L116" s="6"/>
      <c r="M116" s="7"/>
      <c r="N116" s="8"/>
      <c r="O116" s="9"/>
      <c r="P116" s="5"/>
    </row>
    <row r="117" spans="1:16">
      <c r="A117" s="5"/>
      <c r="B117" s="5"/>
      <c r="C117" s="7"/>
      <c r="D117" s="6"/>
      <c r="E117" s="6"/>
      <c r="F117" s="7"/>
      <c r="G117" s="6"/>
      <c r="H117" s="8"/>
      <c r="I117" s="7"/>
      <c r="J117" s="6"/>
      <c r="K117" s="6"/>
      <c r="L117" s="6"/>
      <c r="M117" s="7"/>
      <c r="N117" s="8"/>
      <c r="O117" s="9"/>
      <c r="P117" s="5"/>
    </row>
    <row r="118" spans="1:16">
      <c r="A118" s="5"/>
      <c r="B118" s="5"/>
      <c r="C118" s="7"/>
      <c r="D118" s="6"/>
      <c r="E118" s="6"/>
      <c r="F118" s="7"/>
      <c r="G118" s="6"/>
      <c r="H118" s="8"/>
      <c r="I118" s="7"/>
      <c r="J118" s="6"/>
      <c r="K118" s="6"/>
      <c r="L118" s="6"/>
      <c r="M118" s="7"/>
      <c r="N118" s="8"/>
      <c r="O118" s="9"/>
      <c r="P118" s="5"/>
    </row>
    <row r="119" spans="1:16">
      <c r="A119" s="5"/>
      <c r="B119" s="5"/>
      <c r="C119" s="7"/>
      <c r="D119" s="6"/>
      <c r="E119" s="6"/>
      <c r="F119" s="7"/>
      <c r="G119" s="6"/>
      <c r="H119" s="8"/>
      <c r="I119" s="7"/>
      <c r="J119" s="6"/>
      <c r="K119" s="6"/>
      <c r="L119" s="6"/>
      <c r="M119" s="7"/>
      <c r="N119" s="8"/>
      <c r="O119" s="9"/>
      <c r="P119" s="5"/>
    </row>
    <row r="120" spans="1:16">
      <c r="A120" s="5"/>
      <c r="B120" s="5"/>
      <c r="C120" s="7"/>
      <c r="D120" s="6"/>
      <c r="E120" s="6"/>
      <c r="F120" s="7"/>
      <c r="G120" s="6"/>
      <c r="H120" s="8"/>
      <c r="I120" s="7"/>
      <c r="J120" s="6"/>
      <c r="K120" s="6"/>
      <c r="L120" s="6"/>
      <c r="M120" s="7"/>
      <c r="N120" s="8"/>
      <c r="O120" s="9"/>
      <c r="P120" s="5"/>
    </row>
    <row r="121" spans="1:16">
      <c r="A121" s="5"/>
      <c r="B121" s="5"/>
      <c r="C121" s="7"/>
      <c r="D121" s="6"/>
      <c r="E121" s="6"/>
      <c r="F121" s="7"/>
      <c r="G121" s="6"/>
      <c r="H121" s="8"/>
      <c r="I121" s="7"/>
      <c r="J121" s="6"/>
      <c r="K121" s="6"/>
      <c r="L121" s="6"/>
      <c r="M121" s="7"/>
      <c r="N121" s="8"/>
      <c r="O121" s="9"/>
      <c r="P121" s="5"/>
    </row>
    <row r="122" spans="1:16">
      <c r="A122" s="5"/>
      <c r="B122" s="5"/>
      <c r="C122" s="7"/>
      <c r="D122" s="6"/>
      <c r="E122" s="6"/>
      <c r="F122" s="7"/>
      <c r="G122" s="6"/>
      <c r="H122" s="8"/>
      <c r="I122" s="7"/>
      <c r="J122" s="6"/>
      <c r="K122" s="6"/>
      <c r="L122" s="6"/>
      <c r="M122" s="7"/>
      <c r="N122" s="8"/>
      <c r="O122" s="9"/>
      <c r="P122" s="5"/>
    </row>
    <row r="123" spans="1:16">
      <c r="A123" s="5"/>
      <c r="B123" s="5"/>
      <c r="C123" s="7"/>
      <c r="D123" s="6"/>
      <c r="E123" s="6"/>
      <c r="F123" s="7"/>
      <c r="G123" s="6"/>
      <c r="H123" s="8"/>
      <c r="I123" s="7"/>
      <c r="J123" s="6"/>
      <c r="K123" s="6"/>
      <c r="L123" s="6"/>
      <c r="M123" s="7"/>
      <c r="N123" s="8"/>
      <c r="O123" s="9"/>
      <c r="P123" s="5"/>
    </row>
    <row r="124" spans="1:16">
      <c r="A124" s="5"/>
      <c r="B124" s="5"/>
      <c r="C124" s="7"/>
      <c r="D124" s="6"/>
      <c r="E124" s="6"/>
      <c r="F124" s="7"/>
      <c r="G124" s="6"/>
      <c r="H124" s="8"/>
      <c r="I124" s="7"/>
      <c r="J124" s="6"/>
      <c r="K124" s="6"/>
      <c r="L124" s="6"/>
      <c r="M124" s="7"/>
      <c r="N124" s="8"/>
      <c r="O124" s="9"/>
      <c r="P124" s="5"/>
    </row>
    <row r="125" spans="1:16">
      <c r="A125" s="5"/>
      <c r="B125" s="5"/>
      <c r="C125" s="7"/>
      <c r="D125" s="6"/>
      <c r="E125" s="6"/>
      <c r="F125" s="7"/>
      <c r="G125" s="6"/>
      <c r="H125" s="8"/>
      <c r="I125" s="7"/>
      <c r="J125" s="6"/>
      <c r="K125" s="6"/>
      <c r="L125" s="6"/>
      <c r="M125" s="7"/>
      <c r="N125" s="8"/>
      <c r="O125" s="9"/>
      <c r="P125" s="5"/>
    </row>
    <row r="126" spans="1:16">
      <c r="A126" s="5"/>
      <c r="B126" s="5"/>
      <c r="C126" s="7"/>
      <c r="D126" s="6"/>
      <c r="E126" s="6"/>
      <c r="F126" s="7"/>
      <c r="G126" s="6"/>
      <c r="H126" s="8"/>
      <c r="I126" s="7"/>
      <c r="J126" s="6"/>
      <c r="K126" s="6"/>
      <c r="L126" s="6"/>
      <c r="M126" s="7"/>
      <c r="N126" s="8"/>
      <c r="O126" s="9"/>
      <c r="P126" s="5"/>
    </row>
    <row r="127" spans="1:16">
      <c r="A127" s="5"/>
      <c r="B127" s="5"/>
      <c r="C127" s="7"/>
      <c r="D127" s="6"/>
      <c r="E127" s="6"/>
      <c r="F127" s="7"/>
      <c r="G127" s="6"/>
      <c r="H127" s="8"/>
      <c r="I127" s="7"/>
      <c r="J127" s="6"/>
      <c r="K127" s="6"/>
      <c r="L127" s="6"/>
      <c r="M127" s="7"/>
      <c r="N127" s="8"/>
      <c r="O127" s="9"/>
      <c r="P127" s="5"/>
    </row>
    <row r="128" spans="1:16">
      <c r="A128" s="5"/>
      <c r="B128" s="5"/>
      <c r="C128" s="7"/>
      <c r="D128" s="6"/>
      <c r="E128" s="6"/>
      <c r="F128" s="7"/>
      <c r="G128" s="6"/>
      <c r="H128" s="8"/>
      <c r="I128" s="7"/>
      <c r="J128" s="6"/>
      <c r="K128" s="6"/>
      <c r="L128" s="6"/>
      <c r="M128" s="7"/>
      <c r="N128" s="8"/>
      <c r="O128" s="9"/>
      <c r="P128" s="5"/>
    </row>
    <row r="129" spans="1:16">
      <c r="A129" s="5"/>
      <c r="B129" s="5"/>
      <c r="C129" s="7"/>
      <c r="D129" s="6"/>
      <c r="E129" s="6"/>
      <c r="F129" s="7"/>
      <c r="G129" s="6"/>
      <c r="H129" s="8"/>
      <c r="I129" s="7"/>
      <c r="J129" s="6"/>
      <c r="K129" s="6"/>
      <c r="L129" s="6"/>
      <c r="M129" s="7"/>
      <c r="N129" s="8"/>
      <c r="O129" s="9"/>
      <c r="P129" s="5"/>
    </row>
    <row r="130" spans="1:16">
      <c r="A130" s="5"/>
      <c r="B130" s="5"/>
      <c r="C130" s="7"/>
      <c r="D130" s="6"/>
      <c r="E130" s="6"/>
      <c r="F130" s="7"/>
      <c r="G130" s="6"/>
      <c r="H130" s="8"/>
      <c r="I130" s="7"/>
      <c r="J130" s="6"/>
      <c r="K130" s="6"/>
      <c r="L130" s="6"/>
      <c r="M130" s="7"/>
      <c r="N130" s="8"/>
      <c r="O130" s="9"/>
      <c r="P130" s="5"/>
    </row>
    <row r="131" spans="1:16">
      <c r="A131" s="5"/>
      <c r="B131" s="5"/>
      <c r="C131" s="7"/>
      <c r="D131" s="6"/>
      <c r="E131" s="6"/>
      <c r="F131" s="7"/>
      <c r="G131" s="6"/>
      <c r="H131" s="8"/>
      <c r="I131" s="7"/>
      <c r="J131" s="6"/>
      <c r="K131" s="6"/>
      <c r="L131" s="6"/>
      <c r="M131" s="7"/>
      <c r="N131" s="8"/>
      <c r="O131" s="9"/>
      <c r="P131" s="5"/>
    </row>
    <row r="132" spans="1:16">
      <c r="A132" s="5"/>
      <c r="B132" s="5"/>
      <c r="C132" s="7"/>
      <c r="D132" s="6"/>
      <c r="E132" s="6"/>
      <c r="F132" s="7"/>
      <c r="G132" s="6"/>
      <c r="H132" s="8"/>
      <c r="I132" s="7"/>
      <c r="J132" s="6"/>
      <c r="K132" s="6"/>
      <c r="L132" s="6"/>
      <c r="M132" s="7"/>
      <c r="N132" s="8"/>
      <c r="O132" s="9"/>
      <c r="P132" s="5"/>
    </row>
    <row r="133" spans="1:16">
      <c r="A133" s="5"/>
      <c r="B133" s="5"/>
      <c r="C133" s="7"/>
      <c r="D133" s="6"/>
      <c r="E133" s="6"/>
      <c r="F133" s="7"/>
      <c r="G133" s="6"/>
      <c r="H133" s="8"/>
      <c r="I133" s="7"/>
      <c r="J133" s="6"/>
      <c r="K133" s="6"/>
      <c r="L133" s="6"/>
      <c r="M133" s="7"/>
      <c r="N133" s="8"/>
      <c r="O133" s="9"/>
      <c r="P133" s="5"/>
    </row>
    <row r="134" spans="1:16">
      <c r="A134" s="5"/>
      <c r="B134" s="5"/>
      <c r="C134" s="7"/>
      <c r="D134" s="6"/>
      <c r="E134" s="6"/>
      <c r="F134" s="7"/>
      <c r="G134" s="6"/>
      <c r="H134" s="8"/>
      <c r="I134" s="7"/>
      <c r="J134" s="6"/>
      <c r="K134" s="6"/>
      <c r="L134" s="6"/>
      <c r="M134" s="7"/>
      <c r="N134" s="8"/>
      <c r="O134" s="9"/>
      <c r="P134" s="5"/>
    </row>
    <row r="135" spans="1:16">
      <c r="A135" s="5"/>
      <c r="B135" s="5"/>
      <c r="C135" s="7"/>
      <c r="D135" s="6"/>
      <c r="E135" s="6"/>
      <c r="F135" s="7"/>
      <c r="G135" s="6"/>
      <c r="H135" s="8"/>
      <c r="I135" s="7"/>
      <c r="J135" s="6"/>
      <c r="K135" s="6"/>
      <c r="L135" s="6"/>
      <c r="M135" s="7"/>
      <c r="N135" s="8"/>
      <c r="O135" s="9"/>
      <c r="P135" s="5"/>
    </row>
    <row r="136" spans="1:16">
      <c r="A136" s="5"/>
      <c r="B136" s="5"/>
      <c r="C136" s="7"/>
      <c r="D136" s="6"/>
      <c r="E136" s="6"/>
      <c r="F136" s="7"/>
      <c r="G136" s="6"/>
      <c r="H136" s="8"/>
      <c r="I136" s="7"/>
      <c r="J136" s="6"/>
      <c r="K136" s="6"/>
      <c r="L136" s="6"/>
      <c r="M136" s="7"/>
      <c r="N136" s="8"/>
      <c r="O136" s="9"/>
      <c r="P136" s="5"/>
    </row>
    <row r="137" spans="1:16">
      <c r="A137" s="5"/>
      <c r="B137" s="5"/>
      <c r="C137" s="7"/>
      <c r="D137" s="6"/>
      <c r="E137" s="6"/>
      <c r="F137" s="7"/>
      <c r="G137" s="6"/>
      <c r="H137" s="8"/>
      <c r="I137" s="7"/>
      <c r="J137" s="6"/>
      <c r="K137" s="6"/>
      <c r="L137" s="6"/>
      <c r="M137" s="7"/>
      <c r="N137" s="8"/>
      <c r="O137" s="9"/>
      <c r="P137" s="5"/>
    </row>
    <row r="138" spans="1:16">
      <c r="A138" s="5"/>
      <c r="B138" s="5"/>
      <c r="C138" s="7"/>
      <c r="D138" s="6"/>
      <c r="E138" s="6"/>
      <c r="F138" s="7"/>
      <c r="G138" s="6"/>
      <c r="H138" s="8"/>
      <c r="I138" s="7"/>
      <c r="J138" s="6"/>
      <c r="K138" s="6"/>
      <c r="L138" s="6"/>
      <c r="M138" s="7"/>
      <c r="N138" s="8"/>
      <c r="O138" s="9"/>
      <c r="P138" s="5"/>
    </row>
    <row r="139" spans="1:16">
      <c r="A139" s="5"/>
      <c r="B139" s="5"/>
      <c r="C139" s="7"/>
      <c r="D139" s="6"/>
      <c r="E139" s="6"/>
      <c r="F139" s="7"/>
      <c r="G139" s="6"/>
      <c r="H139" s="8"/>
      <c r="I139" s="7"/>
      <c r="J139" s="6"/>
      <c r="K139" s="6"/>
      <c r="L139" s="6"/>
      <c r="M139" s="7"/>
      <c r="N139" s="8"/>
      <c r="O139" s="9"/>
      <c r="P139" s="5"/>
    </row>
    <row r="140" spans="1:16">
      <c r="A140" s="5"/>
      <c r="B140" s="5"/>
      <c r="C140" s="7"/>
      <c r="D140" s="6"/>
      <c r="E140" s="6"/>
      <c r="F140" s="7"/>
      <c r="G140" s="6"/>
      <c r="H140" s="8"/>
      <c r="I140" s="7"/>
      <c r="J140" s="6"/>
      <c r="K140" s="6"/>
      <c r="L140" s="6"/>
      <c r="M140" s="7"/>
      <c r="N140" s="8"/>
      <c r="O140" s="9"/>
      <c r="P140" s="5"/>
    </row>
    <row r="141" spans="1:16">
      <c r="A141" s="5"/>
      <c r="B141" s="5"/>
      <c r="C141" s="7"/>
      <c r="D141" s="6"/>
      <c r="E141" s="6"/>
      <c r="F141" s="7"/>
      <c r="G141" s="6"/>
      <c r="H141" s="8"/>
      <c r="I141" s="7"/>
      <c r="J141" s="6"/>
      <c r="K141" s="6"/>
      <c r="L141" s="6"/>
      <c r="M141" s="7"/>
      <c r="N141" s="8"/>
      <c r="O141" s="9"/>
      <c r="P141" s="5"/>
    </row>
    <row r="142" spans="1:16">
      <c r="A142" s="5"/>
      <c r="B142" s="5"/>
      <c r="C142" s="7"/>
      <c r="D142" s="6"/>
      <c r="E142" s="6"/>
      <c r="F142" s="7"/>
      <c r="G142" s="6"/>
      <c r="H142" s="8"/>
      <c r="I142" s="7"/>
      <c r="J142" s="6"/>
      <c r="K142" s="6"/>
      <c r="L142" s="6"/>
      <c r="M142" s="7"/>
      <c r="N142" s="8"/>
      <c r="O142" s="9"/>
      <c r="P142" s="5"/>
    </row>
    <row r="143" spans="1:16">
      <c r="A143" s="5"/>
      <c r="B143" s="5"/>
      <c r="C143" s="7"/>
      <c r="D143" s="6"/>
      <c r="E143" s="6"/>
      <c r="F143" s="7"/>
      <c r="G143" s="6"/>
      <c r="H143" s="8"/>
      <c r="I143" s="7"/>
      <c r="J143" s="6"/>
      <c r="K143" s="6"/>
      <c r="L143" s="6"/>
      <c r="M143" s="7"/>
      <c r="N143" s="8"/>
      <c r="O143" s="9"/>
      <c r="P143" s="5"/>
    </row>
    <row r="144" spans="1:16">
      <c r="A144" s="5"/>
      <c r="B144" s="5"/>
      <c r="C144" s="7"/>
      <c r="D144" s="6"/>
      <c r="E144" s="6"/>
      <c r="F144" s="7"/>
      <c r="G144" s="6"/>
      <c r="H144" s="8"/>
      <c r="I144" s="7"/>
      <c r="J144" s="6"/>
      <c r="K144" s="6"/>
      <c r="L144" s="6"/>
      <c r="M144" s="7"/>
      <c r="N144" s="8"/>
      <c r="O144" s="9"/>
      <c r="P144" s="5"/>
    </row>
    <row r="145" spans="1:16">
      <c r="A145" s="5"/>
      <c r="B145" s="5"/>
      <c r="C145" s="7"/>
      <c r="D145" s="6"/>
      <c r="E145" s="6"/>
      <c r="F145" s="7"/>
      <c r="G145" s="6"/>
      <c r="H145" s="8"/>
      <c r="I145" s="7"/>
      <c r="J145" s="6"/>
      <c r="K145" s="6"/>
      <c r="L145" s="6"/>
      <c r="M145" s="7"/>
      <c r="N145" s="8"/>
      <c r="O145" s="9"/>
      <c r="P145" s="5"/>
    </row>
    <row r="146" spans="1:16">
      <c r="A146" s="5"/>
      <c r="B146" s="5"/>
      <c r="C146" s="7"/>
      <c r="D146" s="6"/>
      <c r="E146" s="6"/>
      <c r="F146" s="7"/>
      <c r="G146" s="6"/>
      <c r="H146" s="8"/>
      <c r="I146" s="7"/>
      <c r="J146" s="6"/>
      <c r="K146" s="6"/>
      <c r="L146" s="6"/>
      <c r="M146" s="7"/>
      <c r="N146" s="8"/>
      <c r="O146" s="9"/>
      <c r="P146" s="5"/>
    </row>
    <row r="147" spans="1:16">
      <c r="A147" s="5"/>
      <c r="B147" s="5"/>
      <c r="C147" s="7"/>
      <c r="D147" s="6"/>
      <c r="E147" s="6"/>
      <c r="F147" s="7"/>
      <c r="G147" s="6"/>
      <c r="H147" s="8"/>
      <c r="I147" s="7"/>
      <c r="J147" s="6"/>
      <c r="K147" s="6"/>
      <c r="L147" s="6"/>
      <c r="M147" s="7"/>
      <c r="N147" s="8"/>
      <c r="O147" s="9"/>
      <c r="P147" s="5"/>
    </row>
    <row r="148" spans="1:16">
      <c r="A148" s="5"/>
      <c r="B148" s="5"/>
      <c r="C148" s="7"/>
      <c r="D148" s="6"/>
      <c r="E148" s="6"/>
      <c r="F148" s="7"/>
      <c r="G148" s="6"/>
      <c r="H148" s="8"/>
      <c r="I148" s="7"/>
      <c r="J148" s="6"/>
      <c r="K148" s="6"/>
      <c r="L148" s="6"/>
      <c r="M148" s="7"/>
      <c r="N148" s="8"/>
      <c r="O148" s="9"/>
      <c r="P148" s="5"/>
    </row>
    <row r="149" spans="1:16">
      <c r="A149" s="5"/>
      <c r="B149" s="5"/>
      <c r="C149" s="7"/>
      <c r="D149" s="6"/>
      <c r="E149" s="6"/>
      <c r="F149" s="7"/>
      <c r="G149" s="6"/>
      <c r="H149" s="8"/>
      <c r="I149" s="7"/>
      <c r="J149" s="6"/>
      <c r="K149" s="6"/>
      <c r="L149" s="6"/>
      <c r="M149" s="7"/>
      <c r="N149" s="8"/>
      <c r="O149" s="9"/>
      <c r="P149" s="5"/>
    </row>
    <row r="150" spans="1:16">
      <c r="A150" s="5"/>
      <c r="B150" s="5"/>
      <c r="C150" s="7"/>
      <c r="D150" s="6"/>
      <c r="E150" s="6"/>
      <c r="F150" s="7"/>
      <c r="G150" s="6"/>
      <c r="H150" s="8"/>
      <c r="I150" s="7"/>
      <c r="J150" s="6"/>
      <c r="K150" s="6"/>
      <c r="L150" s="6"/>
      <c r="M150" s="7"/>
      <c r="N150" s="8"/>
      <c r="O150" s="9"/>
      <c r="P150" s="5"/>
    </row>
    <row r="151" spans="1:16">
      <c r="A151" s="5"/>
      <c r="B151" s="5"/>
      <c r="C151" s="7"/>
      <c r="D151" s="6"/>
      <c r="E151" s="6"/>
      <c r="F151" s="7"/>
      <c r="G151" s="6"/>
      <c r="H151" s="8"/>
      <c r="I151" s="7"/>
      <c r="J151" s="6"/>
      <c r="K151" s="6"/>
      <c r="L151" s="6"/>
      <c r="M151" s="7"/>
      <c r="N151" s="8"/>
      <c r="O151" s="9"/>
      <c r="P151" s="5"/>
    </row>
    <row r="152" spans="1:16">
      <c r="A152" s="5"/>
      <c r="B152" s="5"/>
      <c r="C152" s="7"/>
      <c r="D152" s="6"/>
      <c r="E152" s="6"/>
      <c r="F152" s="7"/>
      <c r="G152" s="6"/>
      <c r="H152" s="8"/>
      <c r="I152" s="7"/>
      <c r="J152" s="6"/>
      <c r="K152" s="6"/>
      <c r="L152" s="6"/>
      <c r="M152" s="7"/>
      <c r="N152" s="8"/>
      <c r="O152" s="9"/>
      <c r="P152" s="5"/>
    </row>
    <row r="153" spans="1:16">
      <c r="A153" s="5"/>
      <c r="B153" s="5"/>
      <c r="C153" s="7"/>
      <c r="D153" s="6"/>
      <c r="E153" s="6"/>
      <c r="F153" s="7"/>
      <c r="G153" s="6"/>
      <c r="H153" s="8"/>
      <c r="I153" s="7"/>
      <c r="J153" s="6"/>
      <c r="K153" s="6"/>
      <c r="L153" s="6"/>
      <c r="M153" s="7"/>
      <c r="N153" s="8"/>
      <c r="O153" s="9"/>
      <c r="P153" s="5"/>
    </row>
    <row r="154" spans="1:16">
      <c r="A154" s="5"/>
      <c r="B154" s="5"/>
      <c r="C154" s="7"/>
      <c r="D154" s="6"/>
      <c r="E154" s="6"/>
      <c r="F154" s="7"/>
      <c r="G154" s="6"/>
      <c r="H154" s="8"/>
      <c r="I154" s="7"/>
      <c r="J154" s="6"/>
      <c r="K154" s="6"/>
      <c r="L154" s="6"/>
      <c r="M154" s="7"/>
      <c r="N154" s="8"/>
      <c r="O154" s="9"/>
      <c r="P154" s="5"/>
    </row>
    <row r="155" spans="1:16">
      <c r="A155" s="5"/>
      <c r="B155" s="5"/>
      <c r="C155" s="7"/>
      <c r="D155" s="6"/>
      <c r="E155" s="6"/>
      <c r="F155" s="7"/>
      <c r="G155" s="6"/>
      <c r="H155" s="8"/>
      <c r="I155" s="7"/>
      <c r="J155" s="6"/>
      <c r="K155" s="6"/>
      <c r="L155" s="6"/>
      <c r="M155" s="7"/>
      <c r="N155" s="8"/>
      <c r="O155" s="9"/>
      <c r="P155" s="5"/>
    </row>
    <row r="156" spans="1:16">
      <c r="A156" s="5"/>
      <c r="B156" s="5"/>
      <c r="C156" s="7"/>
      <c r="D156" s="6"/>
      <c r="E156" s="6"/>
      <c r="F156" s="7"/>
      <c r="G156" s="6"/>
      <c r="H156" s="8"/>
      <c r="I156" s="7"/>
      <c r="J156" s="6"/>
      <c r="K156" s="6"/>
      <c r="L156" s="6"/>
      <c r="M156" s="7"/>
      <c r="N156" s="8"/>
      <c r="O156" s="9"/>
      <c r="P156" s="5"/>
    </row>
    <row r="157" spans="1:16">
      <c r="A157" s="5"/>
      <c r="B157" s="5"/>
      <c r="C157" s="7"/>
      <c r="D157" s="6"/>
      <c r="E157" s="6"/>
      <c r="F157" s="7"/>
      <c r="G157" s="6"/>
      <c r="H157" s="8"/>
      <c r="I157" s="7"/>
      <c r="J157" s="6"/>
      <c r="K157" s="6"/>
      <c r="L157" s="6"/>
      <c r="M157" s="7"/>
      <c r="N157" s="8"/>
      <c r="O157" s="9"/>
      <c r="P157" s="5"/>
    </row>
    <row r="158" spans="1:16">
      <c r="A158" s="5"/>
      <c r="B158" s="5"/>
      <c r="C158" s="7"/>
      <c r="D158" s="6"/>
      <c r="E158" s="6"/>
      <c r="F158" s="7"/>
      <c r="G158" s="6"/>
      <c r="H158" s="8"/>
      <c r="I158" s="7"/>
      <c r="J158" s="6"/>
      <c r="K158" s="6"/>
      <c r="L158" s="6"/>
      <c r="M158" s="7"/>
      <c r="N158" s="8"/>
      <c r="O158" s="9"/>
      <c r="P158" s="5"/>
    </row>
    <row r="159" spans="1:16">
      <c r="A159" s="5"/>
      <c r="B159" s="5"/>
      <c r="C159" s="7"/>
      <c r="D159" s="6"/>
      <c r="E159" s="6"/>
      <c r="F159" s="7"/>
      <c r="G159" s="6"/>
      <c r="H159" s="8"/>
      <c r="I159" s="7"/>
      <c r="J159" s="6"/>
      <c r="K159" s="6"/>
      <c r="L159" s="6"/>
      <c r="M159" s="7"/>
      <c r="N159" s="8"/>
      <c r="O159" s="9"/>
      <c r="P159" s="5"/>
    </row>
    <row r="160" spans="1:16">
      <c r="A160" s="5"/>
      <c r="B160" s="5"/>
      <c r="C160" s="7"/>
      <c r="D160" s="6"/>
      <c r="E160" s="6"/>
      <c r="F160" s="7"/>
      <c r="G160" s="6"/>
      <c r="H160" s="8"/>
      <c r="I160" s="7"/>
      <c r="J160" s="6"/>
      <c r="K160" s="6"/>
      <c r="L160" s="6"/>
      <c r="M160" s="7"/>
      <c r="N160" s="8"/>
      <c r="O160" s="9"/>
      <c r="P160" s="5"/>
    </row>
    <row r="161" spans="1:16">
      <c r="A161" s="5"/>
      <c r="B161" s="5"/>
      <c r="C161" s="7"/>
      <c r="D161" s="6"/>
      <c r="E161" s="6"/>
      <c r="F161" s="7"/>
      <c r="G161" s="6"/>
      <c r="H161" s="8"/>
      <c r="I161" s="7"/>
      <c r="J161" s="6"/>
      <c r="K161" s="6"/>
      <c r="L161" s="6"/>
      <c r="M161" s="7"/>
      <c r="N161" s="8"/>
      <c r="O161" s="9"/>
      <c r="P161" s="5"/>
    </row>
    <row r="162" spans="1:16">
      <c r="A162" s="5"/>
      <c r="B162" s="5"/>
      <c r="C162" s="7"/>
      <c r="D162" s="6"/>
      <c r="E162" s="6"/>
      <c r="F162" s="7"/>
      <c r="G162" s="6"/>
      <c r="H162" s="8"/>
      <c r="I162" s="7"/>
      <c r="J162" s="6"/>
      <c r="K162" s="6"/>
      <c r="L162" s="6"/>
      <c r="M162" s="7"/>
      <c r="N162" s="8"/>
      <c r="O162" s="9"/>
      <c r="P162" s="5"/>
    </row>
    <row r="163" spans="1:16">
      <c r="A163" s="5"/>
      <c r="B163" s="5"/>
      <c r="C163" s="7"/>
      <c r="D163" s="6"/>
      <c r="E163" s="6"/>
      <c r="F163" s="7"/>
      <c r="G163" s="6"/>
      <c r="H163" s="8"/>
      <c r="I163" s="7"/>
      <c r="J163" s="6"/>
      <c r="K163" s="6"/>
      <c r="L163" s="6"/>
      <c r="M163" s="7"/>
      <c r="N163" s="8"/>
      <c r="O163" s="9"/>
      <c r="P163" s="5"/>
    </row>
    <row r="164" spans="1:16">
      <c r="A164" s="5"/>
      <c r="B164" s="5"/>
      <c r="C164" s="7"/>
      <c r="D164" s="6"/>
      <c r="E164" s="6"/>
      <c r="F164" s="7"/>
      <c r="G164" s="6"/>
      <c r="H164" s="8"/>
      <c r="I164" s="7"/>
      <c r="J164" s="6"/>
      <c r="K164" s="6"/>
      <c r="L164" s="6"/>
      <c r="M164" s="7"/>
      <c r="N164" s="8"/>
      <c r="O164" s="9"/>
      <c r="P164" s="5"/>
    </row>
    <row r="165" spans="1:16">
      <c r="A165" s="5"/>
      <c r="B165" s="5"/>
      <c r="C165" s="7"/>
      <c r="D165" s="6"/>
      <c r="E165" s="6"/>
      <c r="F165" s="7"/>
      <c r="G165" s="6"/>
      <c r="H165" s="8"/>
      <c r="I165" s="7"/>
      <c r="J165" s="6"/>
      <c r="K165" s="6"/>
      <c r="L165" s="6"/>
      <c r="M165" s="7"/>
      <c r="N165" s="8"/>
      <c r="O165" s="9"/>
      <c r="P165" s="5"/>
    </row>
    <row r="166" spans="1:16">
      <c r="A166" s="5"/>
      <c r="B166" s="5"/>
      <c r="C166" s="7"/>
      <c r="D166" s="6"/>
      <c r="E166" s="6"/>
      <c r="F166" s="7"/>
      <c r="G166" s="6"/>
      <c r="H166" s="8"/>
      <c r="I166" s="7"/>
      <c r="J166" s="6"/>
      <c r="K166" s="6"/>
      <c r="L166" s="6"/>
      <c r="M166" s="7"/>
      <c r="N166" s="8"/>
      <c r="O166" s="9"/>
      <c r="P166" s="5"/>
    </row>
    <row r="167" spans="1:16">
      <c r="A167" s="5"/>
      <c r="B167" s="5"/>
      <c r="C167" s="7"/>
      <c r="D167" s="6"/>
      <c r="E167" s="6"/>
      <c r="F167" s="7"/>
      <c r="G167" s="6"/>
      <c r="H167" s="8"/>
      <c r="I167" s="7"/>
      <c r="J167" s="6"/>
      <c r="K167" s="6"/>
      <c r="L167" s="6"/>
      <c r="M167" s="7"/>
      <c r="N167" s="8"/>
      <c r="O167" s="9"/>
      <c r="P167" s="5"/>
    </row>
    <row r="168" spans="1:16">
      <c r="A168" s="5"/>
      <c r="B168" s="5"/>
      <c r="C168" s="7"/>
      <c r="D168" s="6"/>
      <c r="E168" s="6"/>
      <c r="F168" s="7"/>
      <c r="G168" s="6"/>
      <c r="H168" s="8"/>
      <c r="I168" s="7"/>
      <c r="J168" s="6"/>
      <c r="K168" s="6"/>
      <c r="L168" s="6"/>
      <c r="M168" s="7"/>
      <c r="N168" s="8"/>
      <c r="O168" s="9"/>
      <c r="P168" s="5"/>
    </row>
    <row r="169" spans="1:16">
      <c r="A169" s="5"/>
      <c r="B169" s="5"/>
      <c r="C169" s="7"/>
      <c r="D169" s="6"/>
      <c r="E169" s="6"/>
      <c r="F169" s="7"/>
      <c r="G169" s="6"/>
      <c r="H169" s="8"/>
      <c r="I169" s="7"/>
      <c r="J169" s="6"/>
      <c r="K169" s="6"/>
      <c r="L169" s="6"/>
      <c r="M169" s="7"/>
      <c r="N169" s="8"/>
      <c r="O169" s="9"/>
      <c r="P169" s="5"/>
    </row>
    <row r="170" spans="1:16">
      <c r="A170" s="5"/>
      <c r="B170" s="5"/>
      <c r="C170" s="7"/>
      <c r="D170" s="6"/>
      <c r="E170" s="6"/>
      <c r="F170" s="7"/>
      <c r="G170" s="6"/>
      <c r="H170" s="8"/>
      <c r="I170" s="7"/>
      <c r="J170" s="6"/>
      <c r="K170" s="6"/>
      <c r="L170" s="6"/>
      <c r="M170" s="7"/>
      <c r="N170" s="8"/>
      <c r="O170" s="9"/>
      <c r="P170" s="5"/>
    </row>
    <row r="171" spans="1:16">
      <c r="A171" s="5"/>
      <c r="B171" s="5"/>
      <c r="C171" s="7"/>
      <c r="D171" s="6"/>
      <c r="E171" s="6"/>
      <c r="F171" s="7"/>
      <c r="G171" s="6"/>
      <c r="H171" s="8"/>
      <c r="I171" s="7"/>
      <c r="J171" s="6"/>
      <c r="K171" s="6"/>
      <c r="L171" s="6"/>
      <c r="M171" s="7"/>
      <c r="N171" s="8"/>
      <c r="O171" s="9"/>
      <c r="P171" s="5"/>
    </row>
    <row r="172" spans="1:16">
      <c r="A172" s="5"/>
      <c r="B172" s="5"/>
      <c r="C172" s="7"/>
      <c r="D172" s="6"/>
      <c r="E172" s="6"/>
      <c r="F172" s="7"/>
      <c r="G172" s="6"/>
      <c r="H172" s="8"/>
      <c r="I172" s="7"/>
      <c r="J172" s="6"/>
      <c r="K172" s="6"/>
      <c r="L172" s="6"/>
      <c r="M172" s="7"/>
      <c r="N172" s="8"/>
      <c r="O172" s="9"/>
      <c r="P172" s="5"/>
    </row>
    <row r="173" spans="1:16">
      <c r="A173" s="5"/>
      <c r="B173" s="5"/>
      <c r="C173" s="7"/>
      <c r="D173" s="6"/>
      <c r="E173" s="6"/>
      <c r="F173" s="7"/>
      <c r="G173" s="6"/>
      <c r="H173" s="8"/>
      <c r="I173" s="7"/>
      <c r="J173" s="6"/>
      <c r="K173" s="6"/>
      <c r="L173" s="6"/>
      <c r="M173" s="7"/>
      <c r="N173" s="8"/>
      <c r="O173" s="9"/>
      <c r="P173" s="5"/>
    </row>
    <row r="174" spans="1:16">
      <c r="A174" s="5"/>
      <c r="B174" s="5"/>
      <c r="C174" s="7"/>
      <c r="D174" s="6"/>
      <c r="E174" s="6"/>
      <c r="F174" s="7"/>
      <c r="G174" s="6"/>
      <c r="H174" s="8"/>
      <c r="I174" s="7"/>
      <c r="J174" s="6"/>
      <c r="K174" s="6"/>
      <c r="L174" s="6"/>
      <c r="M174" s="7"/>
      <c r="N174" s="8"/>
      <c r="O174" s="9"/>
      <c r="P174" s="5"/>
    </row>
    <row r="175" spans="1:16">
      <c r="A175" s="5"/>
      <c r="B175" s="5"/>
      <c r="C175" s="7"/>
      <c r="D175" s="6"/>
      <c r="E175" s="6"/>
      <c r="F175" s="7"/>
      <c r="G175" s="6"/>
      <c r="H175" s="8"/>
      <c r="I175" s="7"/>
      <c r="J175" s="6"/>
      <c r="K175" s="6"/>
      <c r="L175" s="6"/>
      <c r="M175" s="7"/>
      <c r="N175" s="8"/>
      <c r="O175" s="9"/>
      <c r="P175" s="5"/>
    </row>
    <row r="176" spans="1:16">
      <c r="A176" s="5"/>
      <c r="B176" s="5"/>
      <c r="C176" s="7"/>
      <c r="D176" s="6"/>
      <c r="E176" s="6"/>
      <c r="F176" s="7"/>
      <c r="G176" s="6"/>
      <c r="H176" s="8"/>
      <c r="I176" s="7"/>
      <c r="J176" s="6"/>
      <c r="K176" s="6"/>
      <c r="L176" s="6"/>
      <c r="M176" s="7"/>
      <c r="N176" s="8"/>
      <c r="O176" s="9"/>
      <c r="P176" s="5"/>
    </row>
    <row r="177" spans="1:16">
      <c r="A177" s="5"/>
      <c r="B177" s="5"/>
      <c r="C177" s="7"/>
      <c r="D177" s="6"/>
      <c r="E177" s="6"/>
      <c r="F177" s="7"/>
      <c r="G177" s="6"/>
      <c r="H177" s="8"/>
      <c r="I177" s="7"/>
      <c r="J177" s="6"/>
      <c r="K177" s="6"/>
      <c r="L177" s="6"/>
      <c r="M177" s="7"/>
      <c r="N177" s="8"/>
      <c r="O177" s="9"/>
      <c r="P177" s="5"/>
    </row>
    <row r="178" spans="1:16">
      <c r="A178" s="5"/>
      <c r="B178" s="5"/>
      <c r="C178" s="7"/>
      <c r="D178" s="6"/>
      <c r="E178" s="6"/>
      <c r="F178" s="7"/>
      <c r="G178" s="6"/>
      <c r="H178" s="8"/>
      <c r="I178" s="7"/>
      <c r="J178" s="6"/>
      <c r="K178" s="6"/>
      <c r="L178" s="6"/>
      <c r="M178" s="7"/>
      <c r="N178" s="8"/>
      <c r="O178" s="9"/>
      <c r="P178" s="5"/>
    </row>
    <row r="179" spans="1:16">
      <c r="A179" s="5"/>
      <c r="B179" s="5"/>
      <c r="C179" s="7"/>
      <c r="D179" s="6"/>
      <c r="E179" s="6"/>
      <c r="F179" s="7"/>
      <c r="G179" s="6"/>
      <c r="H179" s="8"/>
      <c r="I179" s="7"/>
      <c r="J179" s="6"/>
      <c r="K179" s="6"/>
      <c r="L179" s="6"/>
      <c r="M179" s="7"/>
      <c r="N179" s="8"/>
      <c r="O179" s="9"/>
      <c r="P179" s="5"/>
    </row>
    <row r="180" spans="1:16">
      <c r="A180" s="5"/>
      <c r="B180" s="5"/>
      <c r="C180" s="7"/>
      <c r="D180" s="6"/>
      <c r="E180" s="6"/>
      <c r="F180" s="7"/>
      <c r="G180" s="6"/>
      <c r="H180" s="8"/>
      <c r="I180" s="7"/>
      <c r="J180" s="6"/>
      <c r="K180" s="6"/>
      <c r="L180" s="6"/>
      <c r="M180" s="7"/>
      <c r="N180" s="8"/>
      <c r="O180" s="9"/>
      <c r="P180" s="5"/>
    </row>
    <row r="181" spans="1:16">
      <c r="A181" s="5"/>
      <c r="B181" s="5"/>
      <c r="C181" s="7"/>
      <c r="D181" s="6"/>
      <c r="E181" s="6"/>
      <c r="F181" s="7"/>
      <c r="G181" s="6"/>
      <c r="H181" s="8"/>
      <c r="I181" s="7"/>
      <c r="J181" s="6"/>
      <c r="K181" s="6"/>
      <c r="L181" s="6"/>
      <c r="M181" s="7"/>
      <c r="N181" s="8"/>
      <c r="O181" s="9"/>
      <c r="P181" s="5"/>
    </row>
    <row r="182" spans="1:16">
      <c r="A182" s="5"/>
      <c r="B182" s="5"/>
      <c r="C182" s="7"/>
      <c r="D182" s="6"/>
      <c r="E182" s="6"/>
      <c r="F182" s="7"/>
      <c r="G182" s="6"/>
      <c r="H182" s="8"/>
      <c r="I182" s="7"/>
      <c r="J182" s="6"/>
      <c r="K182" s="6"/>
      <c r="L182" s="6"/>
      <c r="M182" s="7"/>
      <c r="N182" s="8"/>
      <c r="O182" s="9"/>
      <c r="P182" s="5"/>
    </row>
    <row r="183" spans="1:16">
      <c r="A183" s="5"/>
      <c r="B183" s="5"/>
      <c r="C183" s="7"/>
      <c r="D183" s="6"/>
      <c r="E183" s="6"/>
      <c r="F183" s="7"/>
      <c r="G183" s="6"/>
      <c r="H183" s="8"/>
      <c r="I183" s="7"/>
      <c r="J183" s="6"/>
      <c r="K183" s="6"/>
      <c r="L183" s="6"/>
      <c r="M183" s="7"/>
      <c r="N183" s="8"/>
      <c r="O183" s="9"/>
      <c r="P183" s="5"/>
    </row>
    <row r="184" spans="1:16">
      <c r="A184" s="5"/>
      <c r="B184" s="5"/>
      <c r="C184" s="7"/>
      <c r="D184" s="6"/>
      <c r="E184" s="6"/>
      <c r="F184" s="7"/>
      <c r="G184" s="6"/>
      <c r="H184" s="8"/>
      <c r="I184" s="7"/>
      <c r="J184" s="6"/>
      <c r="K184" s="6"/>
      <c r="L184" s="6"/>
      <c r="M184" s="7"/>
      <c r="N184" s="8"/>
      <c r="O184" s="9"/>
      <c r="P184" s="5"/>
    </row>
    <row r="185" spans="1:16">
      <c r="A185" s="5"/>
      <c r="B185" s="5"/>
      <c r="C185" s="7"/>
      <c r="D185" s="6"/>
      <c r="E185" s="6"/>
      <c r="F185" s="7"/>
      <c r="G185" s="6"/>
      <c r="H185" s="8"/>
      <c r="I185" s="7"/>
      <c r="J185" s="6"/>
      <c r="K185" s="6"/>
      <c r="L185" s="6"/>
      <c r="M185" s="7"/>
      <c r="N185" s="8"/>
      <c r="O185" s="9"/>
      <c r="P185" s="5"/>
    </row>
    <row r="186" spans="1:16">
      <c r="A186" s="5"/>
      <c r="B186" s="5"/>
      <c r="C186" s="7"/>
      <c r="D186" s="6"/>
      <c r="E186" s="6"/>
      <c r="F186" s="7"/>
      <c r="G186" s="6"/>
      <c r="H186" s="8"/>
      <c r="I186" s="7"/>
      <c r="J186" s="6"/>
      <c r="K186" s="6"/>
      <c r="L186" s="6"/>
      <c r="M186" s="7"/>
      <c r="N186" s="8"/>
      <c r="O186" s="9"/>
      <c r="P186" s="5"/>
    </row>
    <row r="187" spans="1:16">
      <c r="A187" s="5"/>
      <c r="B187" s="5"/>
      <c r="C187" s="7"/>
      <c r="D187" s="6"/>
      <c r="E187" s="6"/>
      <c r="F187" s="7"/>
      <c r="G187" s="6"/>
      <c r="H187" s="8"/>
      <c r="I187" s="7"/>
      <c r="J187" s="6"/>
      <c r="K187" s="6"/>
      <c r="L187" s="6"/>
      <c r="M187" s="7"/>
      <c r="N187" s="8"/>
      <c r="O187" s="9"/>
      <c r="P187" s="5"/>
    </row>
    <row r="188" spans="1:16">
      <c r="A188" s="5"/>
      <c r="B188" s="5"/>
      <c r="C188" s="7"/>
      <c r="D188" s="6"/>
      <c r="E188" s="6"/>
      <c r="F188" s="7"/>
      <c r="G188" s="6"/>
      <c r="H188" s="8"/>
      <c r="I188" s="7"/>
      <c r="J188" s="6"/>
      <c r="K188" s="6"/>
      <c r="L188" s="6"/>
      <c r="M188" s="7"/>
      <c r="N188" s="8"/>
      <c r="O188" s="9"/>
      <c r="P188" s="5"/>
    </row>
    <row r="189" spans="1:16">
      <c r="A189" s="5"/>
      <c r="B189" s="5"/>
      <c r="C189" s="7"/>
      <c r="D189" s="6"/>
      <c r="E189" s="6"/>
      <c r="F189" s="7"/>
      <c r="G189" s="6"/>
      <c r="H189" s="8"/>
      <c r="I189" s="7"/>
      <c r="J189" s="6"/>
      <c r="K189" s="6"/>
      <c r="L189" s="6"/>
      <c r="M189" s="7"/>
      <c r="N189" s="8"/>
      <c r="O189" s="9"/>
      <c r="P189" s="5"/>
    </row>
    <row r="190" spans="1:16">
      <c r="A190" s="5"/>
      <c r="B190" s="5"/>
      <c r="C190" s="7"/>
      <c r="D190" s="6"/>
      <c r="E190" s="6"/>
      <c r="F190" s="7"/>
      <c r="G190" s="6"/>
      <c r="H190" s="8"/>
      <c r="I190" s="7"/>
      <c r="J190" s="6"/>
      <c r="K190" s="6"/>
      <c r="L190" s="6"/>
      <c r="M190" s="7"/>
      <c r="N190" s="8"/>
      <c r="O190" s="9"/>
      <c r="P190" s="5"/>
    </row>
    <row r="191" spans="1:16">
      <c r="A191" s="5"/>
      <c r="B191" s="5"/>
      <c r="C191" s="7"/>
      <c r="D191" s="6"/>
      <c r="E191" s="6"/>
      <c r="F191" s="7"/>
      <c r="G191" s="6"/>
      <c r="H191" s="8"/>
      <c r="I191" s="7"/>
      <c r="J191" s="6"/>
      <c r="K191" s="6"/>
      <c r="L191" s="6"/>
      <c r="M191" s="7"/>
      <c r="N191" s="8"/>
      <c r="O191" s="9"/>
      <c r="P191" s="5"/>
    </row>
    <row r="192" spans="1:16">
      <c r="A192" s="5"/>
      <c r="B192" s="5"/>
      <c r="C192" s="7"/>
      <c r="D192" s="6"/>
      <c r="E192" s="6"/>
      <c r="F192" s="7"/>
      <c r="G192" s="6"/>
      <c r="H192" s="8"/>
      <c r="I192" s="7"/>
      <c r="J192" s="6"/>
      <c r="K192" s="6"/>
      <c r="L192" s="6"/>
      <c r="M192" s="7"/>
      <c r="N192" s="8"/>
      <c r="O192" s="9"/>
      <c r="P192" s="5"/>
    </row>
    <row r="193" spans="1:16">
      <c r="A193" s="5"/>
      <c r="B193" s="5"/>
      <c r="C193" s="7"/>
      <c r="D193" s="6"/>
      <c r="E193" s="6"/>
      <c r="F193" s="7"/>
      <c r="G193" s="6"/>
      <c r="H193" s="8"/>
      <c r="I193" s="7"/>
      <c r="J193" s="6"/>
      <c r="K193" s="6"/>
      <c r="L193" s="6"/>
      <c r="M193" s="7"/>
      <c r="N193" s="8"/>
      <c r="O193" s="9"/>
      <c r="P193" s="5"/>
    </row>
    <row r="194" spans="1:16">
      <c r="A194" s="5"/>
      <c r="B194" s="5"/>
      <c r="C194" s="7"/>
      <c r="D194" s="6"/>
      <c r="E194" s="6"/>
      <c r="F194" s="7"/>
      <c r="G194" s="6"/>
      <c r="H194" s="8"/>
      <c r="I194" s="7"/>
      <c r="J194" s="6"/>
      <c r="K194" s="6"/>
      <c r="L194" s="6"/>
      <c r="M194" s="7"/>
      <c r="N194" s="8"/>
      <c r="O194" s="9"/>
      <c r="P194" s="5"/>
    </row>
    <row r="195" spans="1:16">
      <c r="A195" s="5"/>
      <c r="B195" s="5"/>
      <c r="C195" s="7"/>
      <c r="D195" s="6"/>
      <c r="E195" s="6"/>
      <c r="F195" s="7"/>
      <c r="G195" s="6"/>
      <c r="H195" s="8"/>
      <c r="I195" s="7"/>
      <c r="J195" s="6"/>
      <c r="K195" s="6"/>
      <c r="L195" s="6"/>
      <c r="M195" s="7"/>
      <c r="N195" s="8"/>
      <c r="O195" s="9"/>
      <c r="P195" s="5"/>
    </row>
    <row r="196" spans="1:16">
      <c r="A196" s="5"/>
      <c r="B196" s="5"/>
      <c r="C196" s="7"/>
      <c r="D196" s="6"/>
      <c r="E196" s="6"/>
      <c r="F196" s="7"/>
      <c r="G196" s="6"/>
      <c r="H196" s="8"/>
      <c r="I196" s="7"/>
      <c r="J196" s="6"/>
      <c r="K196" s="6"/>
      <c r="L196" s="6"/>
      <c r="M196" s="7"/>
      <c r="N196" s="8"/>
      <c r="O196" s="9"/>
      <c r="P196" s="5"/>
    </row>
  </sheetData>
  <mergeCells count="7">
    <mergeCell ref="A34:P34"/>
    <mergeCell ref="A38:P38"/>
    <mergeCell ref="A8:P8"/>
    <mergeCell ref="A13:P13"/>
    <mergeCell ref="A17:P17"/>
    <mergeCell ref="A22:P22"/>
    <mergeCell ref="A30:P30"/>
  </mergeCells>
  <conditionalFormatting sqref="C9:P12 C14:P16 C18:P21 C23:P29 C31:P33 C35:P37 C39:P40">
    <cfRule type="expression" dxfId="142" priority="58">
      <formula>$B9="C"</formula>
    </cfRule>
  </conditionalFormatting>
  <conditionalFormatting sqref="N7 N41:N1048576">
    <cfRule type="containsText" dxfId="141" priority="72" operator="containsText" text="Cerrada">
      <formula>NOT(ISERROR(SEARCH("Cerrada",N7)))</formula>
    </cfRule>
    <cfRule type="containsText" dxfId="140" priority="73" operator="containsText" text="Abierta">
      <formula>NOT(ISERROR(SEARCH("Abierta",N7)))</formula>
    </cfRule>
  </conditionalFormatting>
  <dataValidations count="8">
    <dataValidation type="list" allowBlank="1" showInputMessage="1" showErrorMessage="1" sqref="E9" xr:uid="{00000000-0002-0000-0300-000000000000}">
      <formula1>"Causa efecto, 5 Porques, Lluvia de ideas, Pareto, otro"</formula1>
    </dataValidation>
    <dataValidation type="list" allowBlank="1" showInputMessage="1" showErrorMessage="1" sqref="H9:H12 H18:H21 H14:H16 H23:H29 H39:H196 H31:H33 H35:H37" xr:uid="{00000000-0002-0000-0300-000001000000}">
      <formula1>"Corrección, Acción correctiva, Oportunidad de mejora"</formula1>
    </dataValidation>
    <dataValidation type="list" allowBlank="1" showInputMessage="1" showErrorMessage="1" sqref="O9:O12 O18:O21 O14:O16 O23:O29 O39:O196 O31:O33 O35:O37" xr:uid="{00000000-0002-0000-0300-000002000000}">
      <formula1>"EFICAZ, NO EFICAZ ( se volvera a analizar)"</formula1>
    </dataValidation>
    <dataValidation type="list" allowBlank="1" showInputMessage="1" showErrorMessage="1" sqref="D9:D12 D18:D21 D14:D16 D23:D29 D39:D196 D31:D33 D35:D37" xr:uid="{00000000-0002-0000-0300-000003000000}">
      <formula1>"Gestión y administración de cobranza especializada, Investigación de Credito, Recuperación de cartera, Cobranza fiscal, Gestión domiciliaria, Calidad, Recursos Humanos, Contabilidad, Compras, Recursos Humanos, Mantenimiento"</formula1>
    </dataValidation>
    <dataValidation type="list" allowBlank="1" showInputMessage="1" showErrorMessage="1" sqref="N9:N12 N18:N21 N31:N33 N14:N16 N23:N29 N36" xr:uid="{00000000-0002-0000-0300-000004000000}">
      <formula1>"Abierta, Cerrada"</formula1>
    </dataValidation>
    <dataValidation type="list" allowBlank="1" showInputMessage="1" showErrorMessage="1" sqref="E10:E12 E18:E21 E31:E33 E14:E16 E23:E29 E36" xr:uid="{00000000-0002-0000-0300-000005000000}">
      <formula1>"Ishikawa, 5 Porques, Lluvia de ideas, Pareto"</formula1>
    </dataValidation>
    <dataValidation type="date" allowBlank="1" showInputMessage="1" showErrorMessage="1" sqref="K7:K19 L7:L20 L34:L1048576 K34:K35 K22:K31 K37:K1048576 L22:L32 J7:J1048576" xr:uid="{00000000-0002-0000-0300-000007000000}">
      <formula1>42370</formula1>
      <formula2>43435</formula2>
    </dataValidation>
    <dataValidation type="date" allowBlank="1" showInputMessage="1" showErrorMessage="1" sqref="K20 K21:L21 K32 K36 K33 L33" xr:uid="{00000000-0002-0000-0300-000008000000}">
      <formula1>42370</formula1>
      <formula2>43800</formula2>
    </dataValidation>
  </dataValidations>
  <pageMargins left="0.25" right="0.25" top="0.75" bottom="0.75" header="0.3" footer="0.3"/>
  <pageSetup scale="48" fitToHeight="0"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70"/>
  <sheetViews>
    <sheetView view="pageBreakPreview" zoomScaleNormal="100" zoomScaleSheetLayoutView="100" workbookViewId="0">
      <selection activeCell="A7" sqref="A7"/>
    </sheetView>
  </sheetViews>
  <sheetFormatPr baseColWidth="10" defaultRowHeight="16"/>
  <cols>
    <col min="1" max="1" width="6.6640625" style="36" customWidth="1"/>
    <col min="2" max="2" width="30.6640625" style="37" customWidth="1"/>
    <col min="3" max="3" width="55.6640625" style="37" customWidth="1"/>
    <col min="4" max="4" width="40.6640625" style="37" customWidth="1"/>
    <col min="5" max="5" width="10.6640625" style="38" customWidth="1"/>
    <col min="6" max="6" width="55.6640625" style="40" customWidth="1"/>
    <col min="7" max="7" width="10.6640625" style="39" customWidth="1"/>
    <col min="9" max="9" width="11.83203125" customWidth="1"/>
  </cols>
  <sheetData>
    <row r="1" spans="1:7" ht="15" customHeight="1">
      <c r="A1"/>
      <c r="B1"/>
      <c r="C1"/>
      <c r="D1"/>
      <c r="E1"/>
      <c r="F1"/>
      <c r="G1"/>
    </row>
    <row r="2" spans="1:7" ht="15" customHeight="1">
      <c r="A2"/>
      <c r="B2"/>
      <c r="C2"/>
      <c r="D2"/>
      <c r="E2"/>
      <c r="F2"/>
      <c r="G2"/>
    </row>
    <row r="3" spans="1:7" ht="15" customHeight="1">
      <c r="A3"/>
      <c r="B3"/>
      <c r="C3"/>
      <c r="D3"/>
      <c r="E3"/>
      <c r="F3"/>
      <c r="G3"/>
    </row>
    <row r="4" spans="1:7" ht="15" customHeight="1">
      <c r="A4"/>
      <c r="B4"/>
      <c r="C4"/>
      <c r="D4"/>
      <c r="E4"/>
      <c r="F4"/>
      <c r="G4"/>
    </row>
    <row r="5" spans="1:7" ht="15" customHeight="1">
      <c r="A5"/>
      <c r="B5"/>
      <c r="C5"/>
      <c r="D5"/>
      <c r="E5"/>
      <c r="F5"/>
      <c r="G5"/>
    </row>
    <row r="6" spans="1:7" ht="5" customHeight="1">
      <c r="A6" s="34"/>
      <c r="B6" s="34"/>
      <c r="C6" s="35"/>
      <c r="D6" s="22"/>
      <c r="E6" s="33"/>
      <c r="F6" s="22"/>
      <c r="G6" s="22"/>
    </row>
    <row r="7" spans="1:7" ht="15" customHeight="1">
      <c r="A7" s="76" t="s">
        <v>5</v>
      </c>
      <c r="B7" s="76" t="s">
        <v>449</v>
      </c>
      <c r="C7" s="76" t="s">
        <v>245</v>
      </c>
      <c r="D7" s="76" t="s">
        <v>8</v>
      </c>
      <c r="E7" s="76" t="s">
        <v>465</v>
      </c>
      <c r="F7" s="76" t="s">
        <v>9</v>
      </c>
      <c r="G7" s="76" t="s">
        <v>11</v>
      </c>
    </row>
    <row r="8" spans="1:7" ht="15">
      <c r="A8" s="186" t="s">
        <v>242</v>
      </c>
      <c r="B8" s="186"/>
      <c r="C8" s="186"/>
      <c r="D8" s="186"/>
      <c r="E8" s="186"/>
      <c r="F8" s="186"/>
      <c r="G8" s="186"/>
    </row>
    <row r="9" spans="1:7" ht="15">
      <c r="A9" s="186" t="s">
        <v>243</v>
      </c>
      <c r="B9" s="186"/>
      <c r="C9" s="186"/>
      <c r="D9" s="186"/>
      <c r="E9" s="186"/>
      <c r="F9" s="186"/>
      <c r="G9" s="186"/>
    </row>
    <row r="10" spans="1:7" ht="24">
      <c r="A10" s="118" t="s">
        <v>106</v>
      </c>
      <c r="B10" s="119" t="s">
        <v>244</v>
      </c>
      <c r="C10" s="119" t="s">
        <v>478</v>
      </c>
      <c r="D10" s="119"/>
      <c r="E10" s="120"/>
      <c r="F10" s="119"/>
      <c r="G10" s="121"/>
    </row>
    <row r="11" spans="1:7" ht="24">
      <c r="A11" s="77" t="s">
        <v>107</v>
      </c>
      <c r="B11" s="68" t="s">
        <v>246</v>
      </c>
      <c r="C11" s="68" t="s">
        <v>479</v>
      </c>
      <c r="D11" s="68"/>
      <c r="E11" s="78"/>
      <c r="F11" s="68"/>
      <c r="G11" s="67"/>
    </row>
    <row r="12" spans="1:7" ht="15">
      <c r="A12" s="186" t="s">
        <v>247</v>
      </c>
      <c r="B12" s="186"/>
      <c r="C12" s="186"/>
      <c r="D12" s="186"/>
      <c r="E12" s="186"/>
      <c r="F12" s="186"/>
      <c r="G12" s="186"/>
    </row>
    <row r="13" spans="1:7" ht="15">
      <c r="A13" s="186" t="s">
        <v>248</v>
      </c>
      <c r="B13" s="186"/>
      <c r="C13" s="186"/>
      <c r="D13" s="186"/>
      <c r="E13" s="186"/>
      <c r="F13" s="186"/>
      <c r="G13" s="186"/>
    </row>
    <row r="14" spans="1:7" ht="24">
      <c r="A14" s="67" t="s">
        <v>108</v>
      </c>
      <c r="B14" s="68" t="s">
        <v>397</v>
      </c>
      <c r="C14" s="68" t="s">
        <v>480</v>
      </c>
      <c r="D14" s="68"/>
      <c r="E14" s="78"/>
      <c r="F14" s="68"/>
      <c r="G14" s="67"/>
    </row>
    <row r="15" spans="1:7" ht="36">
      <c r="A15" s="122" t="s">
        <v>109</v>
      </c>
      <c r="B15" s="123" t="s">
        <v>249</v>
      </c>
      <c r="C15" s="123" t="s">
        <v>464</v>
      </c>
      <c r="D15" s="123"/>
      <c r="E15" s="125"/>
      <c r="F15" s="123"/>
      <c r="G15" s="122"/>
    </row>
    <row r="16" spans="1:7">
      <c r="A16" s="122" t="s">
        <v>110</v>
      </c>
      <c r="B16" s="123" t="s">
        <v>250</v>
      </c>
      <c r="C16" s="123" t="s">
        <v>481</v>
      </c>
      <c r="D16" s="123"/>
      <c r="E16" s="125"/>
      <c r="F16" s="123"/>
      <c r="G16" s="122"/>
    </row>
    <row r="17" spans="1:7" ht="24">
      <c r="A17" s="124" t="s">
        <v>111</v>
      </c>
      <c r="B17" s="123" t="s">
        <v>251</v>
      </c>
      <c r="C17" s="123" t="s">
        <v>482</v>
      </c>
      <c r="D17" s="123"/>
      <c r="E17" s="125"/>
      <c r="F17" s="123"/>
      <c r="G17" s="122"/>
    </row>
    <row r="18" spans="1:7" ht="24">
      <c r="A18" s="67" t="s">
        <v>112</v>
      </c>
      <c r="B18" s="68" t="s">
        <v>252</v>
      </c>
      <c r="C18" s="68" t="s">
        <v>483</v>
      </c>
      <c r="D18" s="68"/>
      <c r="E18" s="125"/>
      <c r="F18" s="68"/>
      <c r="G18" s="67"/>
    </row>
    <row r="19" spans="1:7" ht="15">
      <c r="A19" s="186" t="s">
        <v>253</v>
      </c>
      <c r="B19" s="186"/>
      <c r="C19" s="186"/>
      <c r="D19" s="186"/>
      <c r="E19" s="186"/>
      <c r="F19" s="186"/>
      <c r="G19" s="186"/>
    </row>
    <row r="20" spans="1:7" ht="24">
      <c r="A20" s="67" t="s">
        <v>113</v>
      </c>
      <c r="B20" s="68" t="s">
        <v>254</v>
      </c>
      <c r="C20" s="68" t="s">
        <v>484</v>
      </c>
      <c r="D20" s="68"/>
      <c r="E20" s="125"/>
      <c r="F20" s="68"/>
      <c r="G20" s="67"/>
    </row>
    <row r="21" spans="1:7" ht="24">
      <c r="A21" s="67" t="s">
        <v>114</v>
      </c>
      <c r="B21" s="68" t="s">
        <v>255</v>
      </c>
      <c r="C21" s="68" t="s">
        <v>485</v>
      </c>
      <c r="D21" s="68"/>
      <c r="E21" s="125"/>
      <c r="F21" s="68"/>
      <c r="G21" s="67"/>
    </row>
    <row r="22" spans="1:7" ht="15">
      <c r="A22" s="186" t="s">
        <v>256</v>
      </c>
      <c r="B22" s="186"/>
      <c r="C22" s="186"/>
      <c r="D22" s="186"/>
      <c r="E22" s="186"/>
      <c r="F22" s="186"/>
      <c r="G22" s="186"/>
    </row>
    <row r="23" spans="1:7" ht="15">
      <c r="A23" s="186" t="s">
        <v>257</v>
      </c>
      <c r="B23" s="186"/>
      <c r="C23" s="186"/>
      <c r="D23" s="186"/>
      <c r="E23" s="186"/>
      <c r="F23" s="186"/>
      <c r="G23" s="186"/>
    </row>
    <row r="24" spans="1:7" ht="48">
      <c r="A24" s="121" t="s">
        <v>115</v>
      </c>
      <c r="B24" s="119" t="s">
        <v>258</v>
      </c>
      <c r="C24" s="119" t="s">
        <v>486</v>
      </c>
      <c r="D24" s="119"/>
      <c r="E24" s="125"/>
      <c r="F24" s="119"/>
      <c r="G24" s="121"/>
    </row>
    <row r="25" spans="1:7" ht="36">
      <c r="A25" s="118" t="s">
        <v>116</v>
      </c>
      <c r="B25" s="119" t="s">
        <v>259</v>
      </c>
      <c r="C25" s="119" t="s">
        <v>466</v>
      </c>
      <c r="D25" s="119"/>
      <c r="E25" s="125"/>
      <c r="F25" s="119"/>
      <c r="G25" s="121"/>
    </row>
    <row r="26" spans="1:7" ht="15">
      <c r="A26" s="186" t="s">
        <v>260</v>
      </c>
      <c r="B26" s="186"/>
      <c r="C26" s="186"/>
      <c r="D26" s="186"/>
      <c r="E26" s="186"/>
      <c r="F26" s="186"/>
      <c r="G26" s="186"/>
    </row>
    <row r="27" spans="1:7" ht="24">
      <c r="A27" s="118" t="s">
        <v>117</v>
      </c>
      <c r="B27" s="119" t="s">
        <v>261</v>
      </c>
      <c r="C27" s="119" t="s">
        <v>467</v>
      </c>
      <c r="D27" s="119"/>
      <c r="E27" s="125"/>
      <c r="F27" s="119"/>
      <c r="G27" s="121"/>
    </row>
    <row r="28" spans="1:7" ht="36">
      <c r="A28" s="121" t="s">
        <v>118</v>
      </c>
      <c r="B28" s="119" t="s">
        <v>262</v>
      </c>
      <c r="C28" s="119" t="s">
        <v>468</v>
      </c>
      <c r="D28" s="119"/>
      <c r="E28" s="125"/>
      <c r="F28" s="119"/>
      <c r="G28" s="121"/>
    </row>
    <row r="29" spans="1:7" ht="24">
      <c r="A29" s="121" t="s">
        <v>119</v>
      </c>
      <c r="B29" s="119" t="s">
        <v>263</v>
      </c>
      <c r="C29" s="119" t="s">
        <v>487</v>
      </c>
      <c r="D29" s="119"/>
      <c r="E29" s="125"/>
      <c r="F29" s="119"/>
      <c r="G29" s="121"/>
    </row>
    <row r="30" spans="1:7" ht="15">
      <c r="A30" s="186" t="s">
        <v>264</v>
      </c>
      <c r="B30" s="186"/>
      <c r="C30" s="186"/>
      <c r="D30" s="186"/>
      <c r="E30" s="186"/>
      <c r="F30" s="186"/>
      <c r="G30" s="186"/>
    </row>
    <row r="31" spans="1:7" ht="24">
      <c r="A31" s="118" t="s">
        <v>120</v>
      </c>
      <c r="B31" s="119" t="s">
        <v>265</v>
      </c>
      <c r="C31" s="119" t="s">
        <v>488</v>
      </c>
      <c r="D31" s="119"/>
      <c r="E31" s="125"/>
      <c r="F31" s="119"/>
      <c r="G31" s="121"/>
    </row>
    <row r="32" spans="1:7" ht="15">
      <c r="A32" s="186" t="s">
        <v>266</v>
      </c>
      <c r="B32" s="186"/>
      <c r="C32" s="186"/>
      <c r="D32" s="186"/>
      <c r="E32" s="186"/>
      <c r="F32" s="186"/>
      <c r="G32" s="186"/>
    </row>
    <row r="33" spans="1:7" ht="15">
      <c r="A33" s="186" t="s">
        <v>267</v>
      </c>
      <c r="B33" s="186"/>
      <c r="C33" s="186"/>
      <c r="D33" s="186"/>
      <c r="E33" s="186"/>
      <c r="F33" s="186"/>
      <c r="G33" s="186"/>
    </row>
    <row r="34" spans="1:7" ht="24">
      <c r="A34" s="118" t="s">
        <v>121</v>
      </c>
      <c r="B34" s="119" t="s">
        <v>268</v>
      </c>
      <c r="C34" s="119" t="s">
        <v>269</v>
      </c>
      <c r="D34" s="119"/>
      <c r="E34" s="125"/>
      <c r="F34" s="119"/>
      <c r="G34" s="121"/>
    </row>
    <row r="35" spans="1:7">
      <c r="A35" s="118" t="s">
        <v>122</v>
      </c>
      <c r="B35" s="119" t="s">
        <v>270</v>
      </c>
      <c r="C35" s="119" t="s">
        <v>489</v>
      </c>
      <c r="D35" s="119"/>
      <c r="E35" s="125"/>
      <c r="F35" s="119"/>
      <c r="G35" s="121"/>
    </row>
    <row r="36" spans="1:7" ht="24">
      <c r="A36" s="118" t="s">
        <v>123</v>
      </c>
      <c r="B36" s="119" t="s">
        <v>271</v>
      </c>
      <c r="C36" s="119" t="s">
        <v>490</v>
      </c>
      <c r="D36" s="119"/>
      <c r="E36" s="125"/>
      <c r="F36" s="119"/>
      <c r="G36" s="121"/>
    </row>
    <row r="37" spans="1:7" ht="24">
      <c r="A37" s="118" t="s">
        <v>124</v>
      </c>
      <c r="B37" s="119" t="s">
        <v>272</v>
      </c>
      <c r="C37" s="119" t="s">
        <v>469</v>
      </c>
      <c r="D37" s="119"/>
      <c r="E37" s="125"/>
      <c r="F37" s="119"/>
      <c r="G37" s="121"/>
    </row>
    <row r="38" spans="1:7" ht="15">
      <c r="A38" s="186" t="s">
        <v>273</v>
      </c>
      <c r="B38" s="186"/>
      <c r="C38" s="186"/>
      <c r="D38" s="186"/>
      <c r="E38" s="186"/>
      <c r="F38" s="186"/>
      <c r="G38" s="186"/>
    </row>
    <row r="39" spans="1:7" ht="24">
      <c r="A39" s="67" t="s">
        <v>125</v>
      </c>
      <c r="B39" s="68" t="s">
        <v>274</v>
      </c>
      <c r="C39" s="68" t="s">
        <v>491</v>
      </c>
      <c r="D39" s="68"/>
      <c r="E39" s="125"/>
      <c r="F39" s="68"/>
      <c r="G39" s="67"/>
    </row>
    <row r="40" spans="1:7" ht="24">
      <c r="A40" s="77" t="s">
        <v>126</v>
      </c>
      <c r="B40" s="68" t="s">
        <v>275</v>
      </c>
      <c r="C40" s="68" t="s">
        <v>470</v>
      </c>
      <c r="D40" s="68"/>
      <c r="E40" s="125"/>
      <c r="F40" s="68"/>
      <c r="G40" s="67"/>
    </row>
    <row r="41" spans="1:7" ht="24">
      <c r="A41" s="67" t="s">
        <v>127</v>
      </c>
      <c r="B41" s="68" t="s">
        <v>398</v>
      </c>
      <c r="C41" s="68" t="s">
        <v>471</v>
      </c>
      <c r="D41" s="68"/>
      <c r="E41" s="125"/>
      <c r="F41" s="68"/>
      <c r="G41" s="67"/>
    </row>
    <row r="42" spans="1:7" ht="15">
      <c r="A42" s="185" t="s">
        <v>276</v>
      </c>
      <c r="B42" s="185"/>
      <c r="C42" s="185"/>
      <c r="D42" s="185"/>
      <c r="E42" s="185"/>
      <c r="F42" s="185"/>
      <c r="G42" s="185"/>
    </row>
    <row r="43" spans="1:7" ht="24">
      <c r="A43" s="122" t="s">
        <v>128</v>
      </c>
      <c r="B43" s="123" t="s">
        <v>277</v>
      </c>
      <c r="C43" s="123" t="s">
        <v>472</v>
      </c>
      <c r="D43" s="123"/>
      <c r="E43" s="125"/>
      <c r="F43" s="123"/>
      <c r="G43" s="122"/>
    </row>
    <row r="44" spans="1:7" ht="24">
      <c r="A44" s="124" t="s">
        <v>129</v>
      </c>
      <c r="B44" s="123" t="s">
        <v>278</v>
      </c>
      <c r="C44" s="123" t="s">
        <v>473</v>
      </c>
      <c r="D44" s="123"/>
      <c r="E44" s="125"/>
      <c r="F44" s="123"/>
      <c r="G44" s="122"/>
    </row>
    <row r="45" spans="1:7" ht="24">
      <c r="A45" s="124" t="s">
        <v>279</v>
      </c>
      <c r="B45" s="123" t="s">
        <v>280</v>
      </c>
      <c r="C45" s="123" t="s">
        <v>474</v>
      </c>
      <c r="D45" s="123"/>
      <c r="E45" s="125"/>
      <c r="F45" s="123"/>
      <c r="G45" s="122"/>
    </row>
    <row r="46" spans="1:7" ht="15">
      <c r="A46" s="185" t="s">
        <v>281</v>
      </c>
      <c r="B46" s="185"/>
      <c r="C46" s="185"/>
      <c r="D46" s="185"/>
      <c r="E46" s="185"/>
      <c r="F46" s="185"/>
      <c r="G46" s="185"/>
    </row>
    <row r="47" spans="1:7" ht="15">
      <c r="A47" s="185" t="s">
        <v>282</v>
      </c>
      <c r="B47" s="185"/>
      <c r="C47" s="185"/>
      <c r="D47" s="185"/>
      <c r="E47" s="185"/>
      <c r="F47" s="185"/>
      <c r="G47" s="185"/>
    </row>
    <row r="48" spans="1:7" ht="24">
      <c r="A48" s="118" t="s">
        <v>130</v>
      </c>
      <c r="B48" s="119" t="s">
        <v>283</v>
      </c>
      <c r="C48" s="119" t="s">
        <v>475</v>
      </c>
      <c r="D48" s="119"/>
      <c r="E48" s="125"/>
      <c r="F48" s="119"/>
      <c r="G48" s="121"/>
    </row>
    <row r="49" spans="1:7" ht="24">
      <c r="A49" s="118" t="s">
        <v>131</v>
      </c>
      <c r="B49" s="119" t="s">
        <v>284</v>
      </c>
      <c r="C49" s="119" t="s">
        <v>476</v>
      </c>
      <c r="D49" s="119"/>
      <c r="E49" s="125"/>
      <c r="F49" s="119"/>
      <c r="G49" s="121"/>
    </row>
    <row r="50" spans="1:7" ht="15">
      <c r="A50" s="185" t="s">
        <v>285</v>
      </c>
      <c r="B50" s="185"/>
      <c r="C50" s="185"/>
      <c r="D50" s="185"/>
      <c r="E50" s="185"/>
      <c r="F50" s="185"/>
      <c r="G50" s="185"/>
    </row>
    <row r="51" spans="1:7" ht="24">
      <c r="A51" s="118" t="s">
        <v>132</v>
      </c>
      <c r="B51" s="119" t="s">
        <v>582</v>
      </c>
      <c r="C51" s="119" t="s">
        <v>477</v>
      </c>
      <c r="D51" s="119"/>
      <c r="E51" s="125"/>
      <c r="F51" s="119"/>
      <c r="G51" s="121"/>
    </row>
    <row r="52" spans="1:7" ht="24">
      <c r="A52" s="118" t="s">
        <v>286</v>
      </c>
      <c r="B52" s="119" t="s">
        <v>287</v>
      </c>
      <c r="C52" s="119" t="s">
        <v>492</v>
      </c>
      <c r="D52" s="119"/>
      <c r="E52" s="125"/>
      <c r="F52" s="119"/>
      <c r="G52" s="121"/>
    </row>
    <row r="53" spans="1:7">
      <c r="A53" s="118" t="s">
        <v>133</v>
      </c>
      <c r="B53" s="119" t="s">
        <v>288</v>
      </c>
      <c r="C53" s="119" t="s">
        <v>493</v>
      </c>
      <c r="D53" s="119"/>
      <c r="E53" s="125"/>
      <c r="F53" s="119"/>
      <c r="G53" s="121"/>
    </row>
    <row r="54" spans="1:7" ht="24">
      <c r="A54" s="118" t="s">
        <v>134</v>
      </c>
      <c r="B54" s="119" t="s">
        <v>289</v>
      </c>
      <c r="C54" s="119" t="s">
        <v>494</v>
      </c>
      <c r="D54" s="119"/>
      <c r="E54" s="125"/>
      <c r="F54" s="119"/>
      <c r="G54" s="121"/>
    </row>
    <row r="55" spans="1:7" ht="24">
      <c r="A55" s="118" t="s">
        <v>135</v>
      </c>
      <c r="B55" s="119" t="s">
        <v>290</v>
      </c>
      <c r="C55" s="119" t="s">
        <v>495</v>
      </c>
      <c r="D55" s="119"/>
      <c r="E55" s="125"/>
      <c r="F55" s="119"/>
      <c r="G55" s="121"/>
    </row>
    <row r="56" spans="1:7" ht="36">
      <c r="A56" s="118" t="s">
        <v>136</v>
      </c>
      <c r="B56" s="119" t="s">
        <v>291</v>
      </c>
      <c r="C56" s="119" t="s">
        <v>496</v>
      </c>
      <c r="D56" s="119"/>
      <c r="E56" s="125"/>
      <c r="F56" s="119"/>
      <c r="G56" s="121"/>
    </row>
    <row r="57" spans="1:7" ht="15">
      <c r="A57" s="185" t="s">
        <v>292</v>
      </c>
      <c r="B57" s="185"/>
      <c r="C57" s="185"/>
      <c r="D57" s="185"/>
      <c r="E57" s="185"/>
      <c r="F57" s="185"/>
      <c r="G57" s="185"/>
    </row>
    <row r="58" spans="1:7" ht="24">
      <c r="A58" s="118" t="s">
        <v>137</v>
      </c>
      <c r="B58" s="119" t="s">
        <v>293</v>
      </c>
      <c r="C58" s="119" t="s">
        <v>497</v>
      </c>
      <c r="D58" s="119"/>
      <c r="E58" s="125"/>
      <c r="F58" s="119"/>
      <c r="G58" s="121"/>
    </row>
    <row r="59" spans="1:7" ht="15">
      <c r="A59" s="185" t="s">
        <v>294</v>
      </c>
      <c r="B59" s="185"/>
      <c r="C59" s="185"/>
      <c r="D59" s="185"/>
      <c r="E59" s="185"/>
      <c r="F59" s="185"/>
      <c r="G59" s="185"/>
    </row>
    <row r="60" spans="1:7" ht="24">
      <c r="A60" s="118" t="s">
        <v>138</v>
      </c>
      <c r="B60" s="119" t="s">
        <v>295</v>
      </c>
      <c r="C60" s="119" t="s">
        <v>498</v>
      </c>
      <c r="D60" s="119"/>
      <c r="E60" s="125"/>
      <c r="F60" s="119"/>
      <c r="G60" s="121"/>
    </row>
    <row r="61" spans="1:7" ht="24">
      <c r="A61" s="118" t="s">
        <v>139</v>
      </c>
      <c r="B61" s="119" t="s">
        <v>296</v>
      </c>
      <c r="C61" s="119" t="s">
        <v>499</v>
      </c>
      <c r="D61" s="119"/>
      <c r="E61" s="125"/>
      <c r="F61" s="119"/>
      <c r="G61" s="121"/>
    </row>
    <row r="62" spans="1:7" ht="24">
      <c r="A62" s="118" t="s">
        <v>140</v>
      </c>
      <c r="B62" s="119" t="s">
        <v>297</v>
      </c>
      <c r="C62" s="119" t="s">
        <v>500</v>
      </c>
      <c r="D62" s="119"/>
      <c r="E62" s="125"/>
      <c r="F62" s="119"/>
      <c r="G62" s="121"/>
    </row>
    <row r="63" spans="1:7" ht="24">
      <c r="A63" s="118" t="s">
        <v>141</v>
      </c>
      <c r="B63" s="119" t="s">
        <v>298</v>
      </c>
      <c r="C63" s="119" t="s">
        <v>501</v>
      </c>
      <c r="D63" s="119"/>
      <c r="E63" s="125"/>
      <c r="F63" s="119"/>
      <c r="G63" s="121"/>
    </row>
    <row r="64" spans="1:7">
      <c r="A64" s="118" t="s">
        <v>142</v>
      </c>
      <c r="B64" s="119" t="s">
        <v>299</v>
      </c>
      <c r="C64" s="119" t="s">
        <v>502</v>
      </c>
      <c r="D64" s="119"/>
      <c r="E64" s="125"/>
      <c r="F64" s="119"/>
      <c r="G64" s="121"/>
    </row>
    <row r="65" spans="1:7" ht="15">
      <c r="A65" s="185" t="s">
        <v>300</v>
      </c>
      <c r="B65" s="185"/>
      <c r="C65" s="185"/>
      <c r="D65" s="185"/>
      <c r="E65" s="185"/>
      <c r="F65" s="185"/>
      <c r="G65" s="185"/>
    </row>
    <row r="66" spans="1:7" ht="15">
      <c r="A66" s="185" t="s">
        <v>301</v>
      </c>
      <c r="B66" s="185"/>
      <c r="C66" s="185"/>
      <c r="D66" s="185"/>
      <c r="E66" s="185"/>
      <c r="F66" s="185"/>
      <c r="G66" s="185"/>
    </row>
    <row r="67" spans="1:7" ht="24">
      <c r="A67" s="77" t="s">
        <v>143</v>
      </c>
      <c r="B67" s="68" t="s">
        <v>302</v>
      </c>
      <c r="C67" s="68" t="s">
        <v>503</v>
      </c>
      <c r="D67" s="68"/>
      <c r="E67" s="125"/>
      <c r="F67" s="68"/>
      <c r="G67" s="67"/>
    </row>
    <row r="68" spans="1:7" ht="24">
      <c r="A68" s="77" t="s">
        <v>144</v>
      </c>
      <c r="B68" s="68" t="s">
        <v>303</v>
      </c>
      <c r="C68" s="68" t="s">
        <v>504</v>
      </c>
      <c r="D68" s="68"/>
      <c r="E68" s="125"/>
      <c r="F68" s="68"/>
      <c r="G68" s="67"/>
    </row>
    <row r="69" spans="1:7" ht="15">
      <c r="A69" s="185" t="s">
        <v>304</v>
      </c>
      <c r="B69" s="185"/>
      <c r="C69" s="185"/>
      <c r="D69" s="185"/>
      <c r="E69" s="185"/>
      <c r="F69" s="185"/>
      <c r="G69" s="185"/>
    </row>
    <row r="70" spans="1:7" ht="15">
      <c r="A70" s="185" t="s">
        <v>305</v>
      </c>
      <c r="B70" s="185"/>
      <c r="C70" s="185"/>
      <c r="D70" s="185"/>
      <c r="E70" s="185"/>
      <c r="F70" s="185"/>
      <c r="G70" s="185"/>
    </row>
    <row r="71" spans="1:7" ht="24">
      <c r="A71" s="77" t="s">
        <v>145</v>
      </c>
      <c r="B71" s="68" t="s">
        <v>306</v>
      </c>
      <c r="C71" s="68" t="s">
        <v>505</v>
      </c>
      <c r="D71" s="68"/>
      <c r="E71" s="125"/>
      <c r="F71" s="68"/>
      <c r="G71" s="67"/>
    </row>
    <row r="72" spans="1:7" ht="24">
      <c r="A72" s="77" t="s">
        <v>146</v>
      </c>
      <c r="B72" s="68" t="s">
        <v>307</v>
      </c>
      <c r="C72" s="68" t="s">
        <v>506</v>
      </c>
      <c r="D72" s="68"/>
      <c r="E72" s="125"/>
      <c r="F72" s="68"/>
      <c r="G72" s="67"/>
    </row>
    <row r="73" spans="1:7">
      <c r="A73" s="77" t="s">
        <v>147</v>
      </c>
      <c r="B73" s="68" t="s">
        <v>308</v>
      </c>
      <c r="C73" s="68" t="s">
        <v>507</v>
      </c>
      <c r="D73" s="68"/>
      <c r="E73" s="125"/>
      <c r="F73" s="68"/>
      <c r="G73" s="67"/>
    </row>
    <row r="74" spans="1:7" ht="24">
      <c r="A74" s="77" t="s">
        <v>148</v>
      </c>
      <c r="B74" s="68" t="s">
        <v>309</v>
      </c>
      <c r="C74" s="68" t="s">
        <v>508</v>
      </c>
      <c r="D74" s="68"/>
      <c r="E74" s="125"/>
      <c r="F74" s="68"/>
      <c r="G74" s="67"/>
    </row>
    <row r="75" spans="1:7">
      <c r="A75" s="77" t="s">
        <v>149</v>
      </c>
      <c r="B75" s="68" t="s">
        <v>310</v>
      </c>
      <c r="C75" s="68" t="s">
        <v>509</v>
      </c>
      <c r="D75" s="68"/>
      <c r="E75" s="125"/>
      <c r="F75" s="68"/>
      <c r="G75" s="67"/>
    </row>
    <row r="76" spans="1:7" ht="36">
      <c r="A76" s="77" t="s">
        <v>150</v>
      </c>
      <c r="B76" s="68" t="s">
        <v>311</v>
      </c>
      <c r="C76" s="68" t="s">
        <v>510</v>
      </c>
      <c r="D76" s="68"/>
      <c r="E76" s="125"/>
      <c r="F76" s="68"/>
      <c r="G76" s="67"/>
    </row>
    <row r="77" spans="1:7" ht="15">
      <c r="A77" s="185" t="s">
        <v>312</v>
      </c>
      <c r="B77" s="185"/>
      <c r="C77" s="185"/>
      <c r="D77" s="185"/>
      <c r="E77" s="185"/>
      <c r="F77" s="185"/>
      <c r="G77" s="185"/>
    </row>
    <row r="78" spans="1:7" ht="24">
      <c r="A78" s="124" t="s">
        <v>151</v>
      </c>
      <c r="B78" s="123" t="s">
        <v>313</v>
      </c>
      <c r="C78" s="123" t="s">
        <v>511</v>
      </c>
      <c r="D78" s="123"/>
      <c r="E78" s="125"/>
      <c r="F78" s="123"/>
      <c r="G78" s="122"/>
    </row>
    <row r="79" spans="1:7" ht="24">
      <c r="A79" s="124" t="s">
        <v>152</v>
      </c>
      <c r="B79" s="123" t="s">
        <v>314</v>
      </c>
      <c r="C79" s="123" t="s">
        <v>512</v>
      </c>
      <c r="D79" s="123"/>
      <c r="E79" s="125"/>
      <c r="F79" s="123"/>
      <c r="G79" s="122"/>
    </row>
    <row r="80" spans="1:7" ht="24">
      <c r="A80" s="124" t="s">
        <v>153</v>
      </c>
      <c r="B80" s="123" t="s">
        <v>315</v>
      </c>
      <c r="C80" s="123" t="s">
        <v>513</v>
      </c>
      <c r="D80" s="123"/>
      <c r="E80" s="125"/>
      <c r="F80" s="123"/>
      <c r="G80" s="122"/>
    </row>
    <row r="81" spans="1:7" ht="24">
      <c r="A81" s="118" t="s">
        <v>154</v>
      </c>
      <c r="B81" s="119" t="s">
        <v>316</v>
      </c>
      <c r="C81" s="119" t="s">
        <v>514</v>
      </c>
      <c r="D81" s="119"/>
      <c r="E81" s="125"/>
      <c r="F81" s="119"/>
      <c r="G81" s="121"/>
    </row>
    <row r="82" spans="1:7" ht="24">
      <c r="A82" s="118" t="s">
        <v>155</v>
      </c>
      <c r="B82" s="119" t="s">
        <v>317</v>
      </c>
      <c r="C82" s="119" t="s">
        <v>515</v>
      </c>
      <c r="D82" s="119"/>
      <c r="E82" s="125"/>
      <c r="F82" s="119"/>
      <c r="G82" s="121"/>
    </row>
    <row r="83" spans="1:7" ht="36">
      <c r="A83" s="124" t="s">
        <v>156</v>
      </c>
      <c r="B83" s="123" t="s">
        <v>318</v>
      </c>
      <c r="C83" s="123" t="s">
        <v>516</v>
      </c>
      <c r="D83" s="123"/>
      <c r="E83" s="125"/>
      <c r="F83" s="123"/>
      <c r="G83" s="122"/>
    </row>
    <row r="84" spans="1:7" ht="24">
      <c r="A84" s="124" t="s">
        <v>157</v>
      </c>
      <c r="B84" s="123" t="s">
        <v>319</v>
      </c>
      <c r="C84" s="123" t="s">
        <v>517</v>
      </c>
      <c r="D84" s="123"/>
      <c r="E84" s="125"/>
      <c r="F84" s="123"/>
      <c r="G84" s="122"/>
    </row>
    <row r="85" spans="1:7">
      <c r="A85" s="124" t="s">
        <v>158</v>
      </c>
      <c r="B85" s="123" t="s">
        <v>320</v>
      </c>
      <c r="C85" s="123" t="s">
        <v>518</v>
      </c>
      <c r="D85" s="123"/>
      <c r="E85" s="125"/>
      <c r="F85" s="123"/>
      <c r="G85" s="122"/>
    </row>
    <row r="86" spans="1:7" ht="36">
      <c r="A86" s="124" t="s">
        <v>159</v>
      </c>
      <c r="B86" s="123" t="s">
        <v>583</v>
      </c>
      <c r="C86" s="123" t="s">
        <v>519</v>
      </c>
      <c r="D86" s="123"/>
      <c r="E86" s="125"/>
      <c r="F86" s="123"/>
      <c r="G86" s="122"/>
    </row>
    <row r="87" spans="1:7" ht="15">
      <c r="A87" s="185" t="s">
        <v>321</v>
      </c>
      <c r="B87" s="185"/>
      <c r="C87" s="185"/>
      <c r="D87" s="185"/>
      <c r="E87" s="185"/>
      <c r="F87" s="185"/>
      <c r="G87" s="185"/>
    </row>
    <row r="88" spans="1:7" ht="15">
      <c r="A88" s="185" t="s">
        <v>322</v>
      </c>
      <c r="B88" s="185"/>
      <c r="C88" s="185"/>
      <c r="D88" s="185"/>
      <c r="E88" s="185"/>
      <c r="F88" s="185"/>
      <c r="G88" s="185"/>
    </row>
    <row r="89" spans="1:7" ht="24">
      <c r="A89" s="77" t="s">
        <v>160</v>
      </c>
      <c r="B89" s="68" t="s">
        <v>323</v>
      </c>
      <c r="C89" s="68" t="s">
        <v>520</v>
      </c>
      <c r="D89" s="68"/>
      <c r="E89" s="125"/>
      <c r="F89" s="68"/>
      <c r="G89" s="67"/>
    </row>
    <row r="90" spans="1:7" ht="24">
      <c r="A90" s="77" t="s">
        <v>161</v>
      </c>
      <c r="B90" s="68" t="s">
        <v>324</v>
      </c>
      <c r="C90" s="68" t="s">
        <v>521</v>
      </c>
      <c r="D90" s="68"/>
      <c r="E90" s="125"/>
      <c r="F90" s="68"/>
      <c r="G90" s="67"/>
    </row>
    <row r="91" spans="1:7" ht="24">
      <c r="A91" s="124" t="s">
        <v>162</v>
      </c>
      <c r="B91" s="123" t="s">
        <v>325</v>
      </c>
      <c r="C91" s="123" t="s">
        <v>522</v>
      </c>
      <c r="D91" s="123"/>
      <c r="E91" s="125"/>
      <c r="F91" s="123"/>
      <c r="G91" s="122"/>
    </row>
    <row r="92" spans="1:7" ht="24">
      <c r="A92" s="77" t="s">
        <v>163</v>
      </c>
      <c r="B92" s="68" t="s">
        <v>326</v>
      </c>
      <c r="C92" s="68" t="s">
        <v>523</v>
      </c>
      <c r="D92" s="68"/>
      <c r="E92" s="125"/>
      <c r="F92" s="68"/>
      <c r="G92" s="67"/>
    </row>
    <row r="93" spans="1:7" ht="15">
      <c r="A93" s="185" t="s">
        <v>327</v>
      </c>
      <c r="B93" s="185"/>
      <c r="C93" s="185"/>
      <c r="D93" s="185"/>
      <c r="E93" s="185"/>
      <c r="F93" s="185"/>
      <c r="G93" s="185"/>
    </row>
    <row r="94" spans="1:7" ht="36">
      <c r="A94" s="124" t="s">
        <v>164</v>
      </c>
      <c r="B94" s="123" t="s">
        <v>328</v>
      </c>
      <c r="C94" s="123" t="s">
        <v>524</v>
      </c>
      <c r="D94" s="123"/>
      <c r="E94" s="125"/>
      <c r="F94" s="123"/>
      <c r="G94" s="122"/>
    </row>
    <row r="95" spans="1:7" ht="15">
      <c r="A95" s="185" t="s">
        <v>329</v>
      </c>
      <c r="B95" s="185"/>
      <c r="C95" s="185"/>
      <c r="D95" s="185"/>
      <c r="E95" s="185"/>
      <c r="F95" s="185"/>
      <c r="G95" s="185"/>
    </row>
    <row r="96" spans="1:7" ht="24">
      <c r="A96" s="118" t="s">
        <v>165</v>
      </c>
      <c r="B96" s="119" t="s">
        <v>330</v>
      </c>
      <c r="C96" s="119" t="s">
        <v>525</v>
      </c>
      <c r="D96" s="119"/>
      <c r="E96" s="125"/>
      <c r="F96" s="119"/>
      <c r="G96" s="121"/>
    </row>
    <row r="97" spans="1:7" ht="15">
      <c r="A97" s="185" t="s">
        <v>331</v>
      </c>
      <c r="B97" s="185"/>
      <c r="C97" s="185"/>
      <c r="D97" s="185"/>
      <c r="E97" s="185"/>
      <c r="F97" s="185"/>
      <c r="G97" s="185"/>
    </row>
    <row r="98" spans="1:7" ht="24">
      <c r="A98" s="77" t="s">
        <v>166</v>
      </c>
      <c r="B98" s="68" t="s">
        <v>332</v>
      </c>
      <c r="C98" s="68" t="s">
        <v>526</v>
      </c>
      <c r="D98" s="68"/>
      <c r="E98" s="125"/>
      <c r="F98" s="68"/>
      <c r="G98" s="67"/>
    </row>
    <row r="99" spans="1:7" ht="24">
      <c r="A99" s="77" t="s">
        <v>167</v>
      </c>
      <c r="B99" s="68" t="s">
        <v>333</v>
      </c>
      <c r="C99" s="68" t="s">
        <v>527</v>
      </c>
      <c r="D99" s="68"/>
      <c r="E99" s="125"/>
      <c r="F99" s="68"/>
      <c r="G99" s="67"/>
    </row>
    <row r="100" spans="1:7" ht="24">
      <c r="A100" s="77" t="s">
        <v>168</v>
      </c>
      <c r="B100" s="68" t="s">
        <v>334</v>
      </c>
      <c r="C100" s="68" t="s">
        <v>528</v>
      </c>
      <c r="D100" s="68"/>
      <c r="E100" s="125"/>
      <c r="F100" s="68"/>
      <c r="G100" s="67"/>
    </row>
    <row r="101" spans="1:7" ht="36">
      <c r="A101" s="124" t="s">
        <v>169</v>
      </c>
      <c r="B101" s="123" t="s">
        <v>335</v>
      </c>
      <c r="C101" s="123" t="s">
        <v>529</v>
      </c>
      <c r="D101" s="123"/>
      <c r="E101" s="125"/>
      <c r="F101" s="123"/>
      <c r="G101" s="122"/>
    </row>
    <row r="102" spans="1:7" ht="15">
      <c r="A102" s="185" t="s">
        <v>336</v>
      </c>
      <c r="B102" s="185"/>
      <c r="C102" s="185"/>
      <c r="D102" s="185"/>
      <c r="E102" s="185"/>
      <c r="F102" s="185"/>
      <c r="G102" s="185"/>
    </row>
    <row r="103" spans="1:7">
      <c r="A103" s="124" t="s">
        <v>170</v>
      </c>
      <c r="B103" s="123" t="s">
        <v>337</v>
      </c>
      <c r="C103" s="123" t="s">
        <v>530</v>
      </c>
      <c r="D103" s="123"/>
      <c r="E103" s="125"/>
      <c r="F103" s="123"/>
      <c r="G103" s="122"/>
    </row>
    <row r="104" spans="1:7" ht="15">
      <c r="A104" s="185" t="s">
        <v>338</v>
      </c>
      <c r="B104" s="185"/>
      <c r="C104" s="185"/>
      <c r="D104" s="185"/>
      <c r="E104" s="185"/>
      <c r="F104" s="185"/>
      <c r="G104" s="185"/>
    </row>
    <row r="105" spans="1:7" ht="36">
      <c r="A105" s="77" t="s">
        <v>171</v>
      </c>
      <c r="B105" s="68" t="s">
        <v>339</v>
      </c>
      <c r="C105" s="68" t="s">
        <v>531</v>
      </c>
      <c r="D105" s="68"/>
      <c r="E105" s="125"/>
      <c r="F105" s="68"/>
      <c r="G105" s="67"/>
    </row>
    <row r="106" spans="1:7">
      <c r="A106" s="124" t="s">
        <v>172</v>
      </c>
      <c r="B106" s="123" t="s">
        <v>340</v>
      </c>
      <c r="C106" s="123" t="s">
        <v>532</v>
      </c>
      <c r="D106" s="123"/>
      <c r="E106" s="125"/>
      <c r="F106" s="123"/>
      <c r="G106" s="122"/>
    </row>
    <row r="107" spans="1:7" ht="15">
      <c r="A107" s="185" t="s">
        <v>341</v>
      </c>
      <c r="B107" s="185"/>
      <c r="C107" s="185"/>
      <c r="D107" s="185"/>
      <c r="E107" s="185"/>
      <c r="F107" s="185"/>
      <c r="G107" s="185"/>
    </row>
    <row r="108" spans="1:7" ht="36">
      <c r="A108" s="77" t="s">
        <v>173</v>
      </c>
      <c r="B108" s="68" t="s">
        <v>584</v>
      </c>
      <c r="C108" s="68" t="s">
        <v>533</v>
      </c>
      <c r="D108" s="68"/>
      <c r="E108" s="125"/>
      <c r="F108" s="68"/>
      <c r="G108" s="67"/>
    </row>
    <row r="109" spans="1:7" ht="15">
      <c r="A109" s="185" t="s">
        <v>342</v>
      </c>
      <c r="B109" s="185"/>
      <c r="C109" s="185"/>
      <c r="D109" s="185"/>
      <c r="E109" s="185"/>
      <c r="F109" s="185"/>
      <c r="G109" s="185"/>
    </row>
    <row r="110" spans="1:7" ht="15">
      <c r="A110" s="185" t="s">
        <v>343</v>
      </c>
      <c r="B110" s="185"/>
      <c r="C110" s="185"/>
      <c r="D110" s="185"/>
      <c r="E110" s="185"/>
      <c r="F110" s="185"/>
      <c r="G110" s="185"/>
    </row>
    <row r="111" spans="1:7" ht="24">
      <c r="A111" s="124" t="s">
        <v>174</v>
      </c>
      <c r="B111" s="123" t="s">
        <v>344</v>
      </c>
      <c r="C111" s="123" t="s">
        <v>534</v>
      </c>
      <c r="D111" s="123"/>
      <c r="E111" s="125"/>
      <c r="F111" s="123"/>
      <c r="G111" s="122"/>
    </row>
    <row r="112" spans="1:7" ht="36">
      <c r="A112" s="124" t="s">
        <v>175</v>
      </c>
      <c r="B112" s="123" t="s">
        <v>345</v>
      </c>
      <c r="C112" s="123" t="s">
        <v>535</v>
      </c>
      <c r="D112" s="123"/>
      <c r="E112" s="125"/>
      <c r="F112" s="123"/>
      <c r="G112" s="122"/>
    </row>
    <row r="113" spans="1:7" ht="24">
      <c r="A113" s="124" t="s">
        <v>176</v>
      </c>
      <c r="B113" s="123" t="s">
        <v>346</v>
      </c>
      <c r="C113" s="123" t="s">
        <v>536</v>
      </c>
      <c r="D113" s="123"/>
      <c r="E113" s="125"/>
      <c r="F113" s="123"/>
      <c r="G113" s="122"/>
    </row>
    <row r="114" spans="1:7" ht="15">
      <c r="A114" s="185" t="s">
        <v>347</v>
      </c>
      <c r="B114" s="185"/>
      <c r="C114" s="185"/>
      <c r="D114" s="185"/>
      <c r="E114" s="185"/>
      <c r="F114" s="185"/>
      <c r="G114" s="185"/>
    </row>
    <row r="115" spans="1:7" ht="24">
      <c r="A115" s="77" t="s">
        <v>177</v>
      </c>
      <c r="B115" s="68" t="s">
        <v>348</v>
      </c>
      <c r="C115" s="68" t="s">
        <v>537</v>
      </c>
      <c r="D115" s="68"/>
      <c r="E115" s="125"/>
      <c r="F115" s="68"/>
      <c r="G115" s="67"/>
    </row>
    <row r="116" spans="1:7" ht="24">
      <c r="A116" s="77" t="s">
        <v>178</v>
      </c>
      <c r="B116" s="68" t="s">
        <v>349</v>
      </c>
      <c r="C116" s="68" t="s">
        <v>538</v>
      </c>
      <c r="D116" s="68"/>
      <c r="E116" s="125"/>
      <c r="F116" s="68"/>
      <c r="G116" s="67"/>
    </row>
    <row r="117" spans="1:7">
      <c r="A117" s="77" t="s">
        <v>179</v>
      </c>
      <c r="B117" s="68" t="s">
        <v>399</v>
      </c>
      <c r="C117" s="68" t="s">
        <v>539</v>
      </c>
      <c r="D117" s="68"/>
      <c r="E117" s="125"/>
      <c r="F117" s="68"/>
      <c r="G117" s="67"/>
    </row>
    <row r="118" spans="1:7" ht="24">
      <c r="A118" s="77" t="s">
        <v>541</v>
      </c>
      <c r="B118" s="68" t="s">
        <v>350</v>
      </c>
      <c r="C118" s="68" t="s">
        <v>540</v>
      </c>
      <c r="D118" s="68"/>
      <c r="E118" s="125"/>
      <c r="F118" s="68"/>
      <c r="G118" s="67"/>
    </row>
    <row r="119" spans="1:7" ht="15">
      <c r="A119" s="185" t="s">
        <v>351</v>
      </c>
      <c r="B119" s="185"/>
      <c r="C119" s="185"/>
      <c r="D119" s="185"/>
      <c r="E119" s="185"/>
      <c r="F119" s="185"/>
      <c r="G119" s="185"/>
    </row>
    <row r="120" spans="1:7" ht="15">
      <c r="A120" s="185" t="s">
        <v>352</v>
      </c>
      <c r="B120" s="185"/>
      <c r="C120" s="185"/>
      <c r="D120" s="185"/>
      <c r="E120" s="185"/>
      <c r="F120" s="185"/>
      <c r="G120" s="185"/>
    </row>
    <row r="121" spans="1:7" ht="24">
      <c r="A121" s="77" t="s">
        <v>180</v>
      </c>
      <c r="B121" s="68" t="s">
        <v>400</v>
      </c>
      <c r="C121" s="68" t="s">
        <v>542</v>
      </c>
      <c r="D121" s="68"/>
      <c r="E121" s="125"/>
      <c r="F121" s="68"/>
      <c r="G121" s="67"/>
    </row>
    <row r="122" spans="1:7" ht="36">
      <c r="A122" s="77" t="s">
        <v>181</v>
      </c>
      <c r="B122" s="68" t="s">
        <v>353</v>
      </c>
      <c r="C122" s="68" t="s">
        <v>543</v>
      </c>
      <c r="D122" s="68"/>
      <c r="E122" s="125"/>
      <c r="F122" s="68"/>
      <c r="G122" s="67"/>
    </row>
    <row r="123" spans="1:7" ht="36">
      <c r="A123" s="77" t="s">
        <v>182</v>
      </c>
      <c r="B123" s="68" t="s">
        <v>354</v>
      </c>
      <c r="C123" s="68" t="s">
        <v>544</v>
      </c>
      <c r="D123" s="68"/>
      <c r="E123" s="125"/>
      <c r="F123" s="68"/>
      <c r="G123" s="67"/>
    </row>
    <row r="124" spans="1:7" ht="15">
      <c r="A124" s="185" t="s">
        <v>355</v>
      </c>
      <c r="B124" s="185"/>
      <c r="C124" s="185"/>
      <c r="D124" s="185"/>
      <c r="E124" s="185"/>
      <c r="F124" s="185"/>
      <c r="G124" s="185"/>
    </row>
    <row r="125" spans="1:7" ht="24">
      <c r="A125" s="77" t="s">
        <v>183</v>
      </c>
      <c r="B125" s="68" t="s">
        <v>356</v>
      </c>
      <c r="C125" s="68" t="s">
        <v>545</v>
      </c>
      <c r="D125" s="68"/>
      <c r="E125" s="125"/>
      <c r="F125" s="68"/>
      <c r="G125" s="67"/>
    </row>
    <row r="126" spans="1:7" ht="24">
      <c r="A126" s="77" t="s">
        <v>184</v>
      </c>
      <c r="B126" s="68" t="s">
        <v>357</v>
      </c>
      <c r="C126" s="68" t="s">
        <v>546</v>
      </c>
      <c r="D126" s="68"/>
      <c r="E126" s="125"/>
      <c r="F126" s="69"/>
      <c r="G126" s="67"/>
    </row>
    <row r="127" spans="1:7" ht="36">
      <c r="A127" s="77" t="s">
        <v>185</v>
      </c>
      <c r="B127" s="68" t="s">
        <v>358</v>
      </c>
      <c r="C127" s="68" t="s">
        <v>547</v>
      </c>
      <c r="D127" s="68"/>
      <c r="E127" s="125"/>
      <c r="F127" s="69"/>
      <c r="G127" s="67"/>
    </row>
    <row r="128" spans="1:7" ht="24">
      <c r="A128" s="77" t="s">
        <v>186</v>
      </c>
      <c r="B128" s="68" t="s">
        <v>359</v>
      </c>
      <c r="C128" s="68" t="s">
        <v>548</v>
      </c>
      <c r="D128" s="68"/>
      <c r="E128" s="125"/>
      <c r="F128" s="69"/>
      <c r="G128" s="67"/>
    </row>
    <row r="129" spans="1:7" ht="24">
      <c r="A129" s="77" t="s">
        <v>187</v>
      </c>
      <c r="B129" s="68" t="s">
        <v>401</v>
      </c>
      <c r="C129" s="68" t="s">
        <v>549</v>
      </c>
      <c r="D129" s="68"/>
      <c r="E129" s="125"/>
      <c r="F129" s="69"/>
      <c r="G129" s="67"/>
    </row>
    <row r="130" spans="1:7" ht="36">
      <c r="A130" s="77" t="s">
        <v>188</v>
      </c>
      <c r="B130" s="68" t="s">
        <v>360</v>
      </c>
      <c r="C130" s="68" t="s">
        <v>550</v>
      </c>
      <c r="D130" s="68"/>
      <c r="E130" s="125"/>
      <c r="F130" s="69"/>
      <c r="G130" s="67"/>
    </row>
    <row r="131" spans="1:7">
      <c r="A131" s="77" t="s">
        <v>189</v>
      </c>
      <c r="B131" s="68" t="s">
        <v>361</v>
      </c>
      <c r="C131" s="68" t="s">
        <v>551</v>
      </c>
      <c r="D131" s="68"/>
      <c r="E131" s="125"/>
      <c r="F131" s="69"/>
      <c r="G131" s="67"/>
    </row>
    <row r="132" spans="1:7">
      <c r="A132" s="77" t="s">
        <v>190</v>
      </c>
      <c r="B132" s="68" t="s">
        <v>362</v>
      </c>
      <c r="C132" s="68" t="s">
        <v>552</v>
      </c>
      <c r="D132" s="68"/>
      <c r="E132" s="125"/>
      <c r="F132" s="69"/>
      <c r="G132" s="67"/>
    </row>
    <row r="133" spans="1:7" ht="24">
      <c r="A133" s="77" t="s">
        <v>191</v>
      </c>
      <c r="B133" s="68" t="s">
        <v>363</v>
      </c>
      <c r="C133" s="68" t="s">
        <v>553</v>
      </c>
      <c r="D133" s="68"/>
      <c r="E133" s="125"/>
      <c r="F133" s="69"/>
      <c r="G133" s="67"/>
    </row>
    <row r="134" spans="1:7" ht="15">
      <c r="A134" s="185" t="s">
        <v>364</v>
      </c>
      <c r="B134" s="185"/>
      <c r="C134" s="185"/>
      <c r="D134" s="185"/>
      <c r="E134" s="185"/>
      <c r="F134" s="185"/>
      <c r="G134" s="185"/>
    </row>
    <row r="135" spans="1:7">
      <c r="A135" s="77" t="s">
        <v>192</v>
      </c>
      <c r="B135" s="68" t="s">
        <v>365</v>
      </c>
      <c r="C135" s="68" t="s">
        <v>554</v>
      </c>
      <c r="D135" s="68"/>
      <c r="E135" s="125"/>
      <c r="F135" s="68"/>
      <c r="G135" s="67"/>
    </row>
    <row r="136" spans="1:7" ht="15">
      <c r="A136" s="185" t="s">
        <v>366</v>
      </c>
      <c r="B136" s="185"/>
      <c r="C136" s="185"/>
      <c r="D136" s="185"/>
      <c r="E136" s="185"/>
      <c r="F136" s="185"/>
      <c r="G136" s="185"/>
    </row>
    <row r="137" spans="1:7" ht="15">
      <c r="A137" s="185" t="s">
        <v>367</v>
      </c>
      <c r="B137" s="185"/>
      <c r="C137" s="185"/>
      <c r="D137" s="185"/>
      <c r="E137" s="185"/>
      <c r="F137" s="185"/>
      <c r="G137" s="185"/>
    </row>
    <row r="138" spans="1:7" ht="24">
      <c r="A138" s="77" t="s">
        <v>193</v>
      </c>
      <c r="B138" s="68" t="s">
        <v>368</v>
      </c>
      <c r="C138" s="68" t="s">
        <v>555</v>
      </c>
      <c r="D138" s="68"/>
      <c r="E138" s="125"/>
      <c r="F138" s="68"/>
      <c r="G138" s="67"/>
    </row>
    <row r="139" spans="1:7" ht="36">
      <c r="A139" s="77" t="s">
        <v>194</v>
      </c>
      <c r="B139" s="68" t="s">
        <v>369</v>
      </c>
      <c r="C139" s="68" t="s">
        <v>556</v>
      </c>
      <c r="D139" s="68"/>
      <c r="E139" s="125"/>
      <c r="F139" s="68"/>
      <c r="G139" s="67"/>
    </row>
    <row r="140" spans="1:7" ht="36">
      <c r="A140" s="77" t="s">
        <v>195</v>
      </c>
      <c r="B140" s="68" t="s">
        <v>370</v>
      </c>
      <c r="C140" s="68" t="s">
        <v>557</v>
      </c>
      <c r="D140" s="68"/>
      <c r="E140" s="125"/>
      <c r="F140" s="68"/>
      <c r="G140" s="67"/>
    </row>
    <row r="141" spans="1:7" ht="15">
      <c r="A141" s="185" t="s">
        <v>371</v>
      </c>
      <c r="B141" s="185"/>
      <c r="C141" s="185"/>
      <c r="D141" s="185"/>
      <c r="E141" s="185"/>
      <c r="F141" s="185"/>
      <c r="G141" s="185"/>
    </row>
    <row r="142" spans="1:7" ht="24">
      <c r="A142" s="77" t="s">
        <v>196</v>
      </c>
      <c r="B142" s="68" t="s">
        <v>372</v>
      </c>
      <c r="C142" s="68" t="s">
        <v>558</v>
      </c>
      <c r="D142" s="68"/>
      <c r="E142" s="125"/>
      <c r="F142" s="68"/>
      <c r="G142" s="67"/>
    </row>
    <row r="143" spans="1:7" ht="36">
      <c r="A143" s="77" t="s">
        <v>197</v>
      </c>
      <c r="B143" s="68" t="s">
        <v>373</v>
      </c>
      <c r="C143" s="68" t="s">
        <v>559</v>
      </c>
      <c r="D143" s="68"/>
      <c r="E143" s="125"/>
      <c r="F143" s="68"/>
      <c r="G143" s="67"/>
    </row>
    <row r="144" spans="1:7" ht="15">
      <c r="A144" s="185" t="s">
        <v>374</v>
      </c>
      <c r="B144" s="185"/>
      <c r="C144" s="185"/>
      <c r="D144" s="185"/>
      <c r="E144" s="185"/>
      <c r="F144" s="185"/>
      <c r="G144" s="185"/>
    </row>
    <row r="145" spans="1:7" ht="15">
      <c r="A145" s="185" t="s">
        <v>375</v>
      </c>
      <c r="B145" s="185"/>
      <c r="C145" s="185"/>
      <c r="D145" s="185"/>
      <c r="E145" s="185"/>
      <c r="F145" s="185"/>
      <c r="G145" s="185"/>
    </row>
    <row r="146" spans="1:7" ht="24">
      <c r="A146" s="77" t="s">
        <v>198</v>
      </c>
      <c r="B146" s="68" t="s">
        <v>376</v>
      </c>
      <c r="C146" s="68" t="s">
        <v>560</v>
      </c>
      <c r="D146" s="68"/>
      <c r="E146" s="125"/>
      <c r="F146" s="68"/>
      <c r="G146" s="67"/>
    </row>
    <row r="147" spans="1:7" ht="24">
      <c r="A147" s="77" t="s">
        <v>199</v>
      </c>
      <c r="B147" s="68" t="s">
        <v>377</v>
      </c>
      <c r="C147" s="68" t="s">
        <v>561</v>
      </c>
      <c r="D147" s="68"/>
      <c r="E147" s="125"/>
      <c r="F147" s="68"/>
      <c r="G147" s="67"/>
    </row>
    <row r="148" spans="1:7" ht="36">
      <c r="A148" s="77" t="s">
        <v>200</v>
      </c>
      <c r="B148" s="68" t="s">
        <v>378</v>
      </c>
      <c r="C148" s="68" t="s">
        <v>562</v>
      </c>
      <c r="D148" s="68"/>
      <c r="E148" s="125"/>
      <c r="F148" s="68"/>
      <c r="G148" s="67"/>
    </row>
    <row r="149" spans="1:7" ht="24">
      <c r="A149" s="77" t="s">
        <v>201</v>
      </c>
      <c r="B149" s="68" t="s">
        <v>379</v>
      </c>
      <c r="C149" s="68" t="s">
        <v>563</v>
      </c>
      <c r="D149" s="68"/>
      <c r="E149" s="125"/>
      <c r="F149" s="68"/>
      <c r="G149" s="67"/>
    </row>
    <row r="150" spans="1:7">
      <c r="A150" s="77" t="s">
        <v>202</v>
      </c>
      <c r="B150" s="68" t="s">
        <v>380</v>
      </c>
      <c r="C150" s="68" t="s">
        <v>564</v>
      </c>
      <c r="D150" s="68"/>
      <c r="E150" s="125"/>
      <c r="F150" s="68"/>
      <c r="G150" s="67"/>
    </row>
    <row r="151" spans="1:7" ht="24">
      <c r="A151" s="77" t="s">
        <v>203</v>
      </c>
      <c r="B151" s="68" t="s">
        <v>381</v>
      </c>
      <c r="C151" s="68" t="s">
        <v>565</v>
      </c>
      <c r="D151" s="68"/>
      <c r="E151" s="125"/>
      <c r="F151" s="68"/>
      <c r="G151" s="67"/>
    </row>
    <row r="152" spans="1:7" ht="24">
      <c r="A152" s="77" t="s">
        <v>204</v>
      </c>
      <c r="B152" s="68" t="s">
        <v>402</v>
      </c>
      <c r="C152" s="68" t="s">
        <v>566</v>
      </c>
      <c r="D152" s="68"/>
      <c r="E152" s="125"/>
      <c r="F152" s="68"/>
      <c r="G152" s="67"/>
    </row>
    <row r="153" spans="1:7" ht="15">
      <c r="A153" s="185" t="s">
        <v>403</v>
      </c>
      <c r="B153" s="185"/>
      <c r="C153" s="185"/>
      <c r="D153" s="185"/>
      <c r="E153" s="185"/>
      <c r="F153" s="185"/>
      <c r="G153" s="185"/>
    </row>
    <row r="154" spans="1:7" ht="15">
      <c r="A154" s="185" t="s">
        <v>382</v>
      </c>
      <c r="B154" s="185"/>
      <c r="C154" s="185"/>
      <c r="D154" s="185"/>
      <c r="E154" s="185"/>
      <c r="F154" s="185"/>
      <c r="G154" s="185"/>
    </row>
    <row r="155" spans="1:7" ht="24">
      <c r="A155" s="77" t="s">
        <v>205</v>
      </c>
      <c r="B155" s="68" t="s">
        <v>383</v>
      </c>
      <c r="C155" s="68" t="s">
        <v>567</v>
      </c>
      <c r="D155" s="68"/>
      <c r="E155" s="125"/>
      <c r="F155" s="68"/>
      <c r="G155" s="67"/>
    </row>
    <row r="156" spans="1:7" ht="36">
      <c r="A156" s="77" t="s">
        <v>206</v>
      </c>
      <c r="B156" s="68" t="s">
        <v>404</v>
      </c>
      <c r="C156" s="68" t="s">
        <v>568</v>
      </c>
      <c r="D156" s="68"/>
      <c r="E156" s="125"/>
      <c r="F156" s="68"/>
      <c r="G156" s="67"/>
    </row>
    <row r="157" spans="1:7" ht="24">
      <c r="A157" s="77" t="s">
        <v>207</v>
      </c>
      <c r="B157" s="68" t="s">
        <v>405</v>
      </c>
      <c r="C157" s="68" t="s">
        <v>569</v>
      </c>
      <c r="D157" s="68"/>
      <c r="E157" s="125"/>
      <c r="F157" s="68"/>
      <c r="G157" s="67"/>
    </row>
    <row r="158" spans="1:7" ht="15">
      <c r="A158" s="185" t="s">
        <v>384</v>
      </c>
      <c r="B158" s="185"/>
      <c r="C158" s="185"/>
      <c r="D158" s="185"/>
      <c r="E158" s="185"/>
      <c r="F158" s="185"/>
      <c r="G158" s="185"/>
    </row>
    <row r="159" spans="1:7" ht="24">
      <c r="A159" s="77" t="s">
        <v>208</v>
      </c>
      <c r="B159" s="68" t="s">
        <v>385</v>
      </c>
      <c r="C159" s="68" t="s">
        <v>570</v>
      </c>
      <c r="D159" s="68"/>
      <c r="E159" s="125"/>
      <c r="F159" s="68"/>
      <c r="G159" s="67"/>
    </row>
    <row r="160" spans="1:7" ht="15">
      <c r="A160" s="185" t="s">
        <v>386</v>
      </c>
      <c r="B160" s="185"/>
      <c r="C160" s="185"/>
      <c r="D160" s="185"/>
      <c r="E160" s="185"/>
      <c r="F160" s="185"/>
      <c r="G160" s="185"/>
    </row>
    <row r="161" spans="1:7" ht="15">
      <c r="A161" s="185" t="s">
        <v>387</v>
      </c>
      <c r="B161" s="185"/>
      <c r="C161" s="185"/>
      <c r="D161" s="185"/>
      <c r="E161" s="185"/>
      <c r="F161" s="185"/>
      <c r="G161" s="185"/>
    </row>
    <row r="162" spans="1:7" ht="36">
      <c r="A162" s="77" t="s">
        <v>209</v>
      </c>
      <c r="B162" s="68" t="s">
        <v>388</v>
      </c>
      <c r="C162" s="68" t="s">
        <v>571</v>
      </c>
      <c r="D162" s="68"/>
      <c r="E162" s="125"/>
      <c r="F162" s="68"/>
      <c r="G162" s="67"/>
    </row>
    <row r="163" spans="1:7" ht="36">
      <c r="A163" s="77" t="s">
        <v>210</v>
      </c>
      <c r="B163" s="68" t="s">
        <v>389</v>
      </c>
      <c r="C163" s="68" t="s">
        <v>572</v>
      </c>
      <c r="D163" s="68"/>
      <c r="E163" s="125"/>
      <c r="F163" s="68"/>
      <c r="G163" s="67"/>
    </row>
    <row r="164" spans="1:7" ht="36">
      <c r="A164" s="77" t="s">
        <v>211</v>
      </c>
      <c r="B164" s="68" t="s">
        <v>390</v>
      </c>
      <c r="C164" s="68" t="s">
        <v>573</v>
      </c>
      <c r="D164" s="68"/>
      <c r="E164" s="125"/>
      <c r="F164" s="68"/>
      <c r="G164" s="67"/>
    </row>
    <row r="165" spans="1:7" ht="24">
      <c r="A165" s="77" t="s">
        <v>212</v>
      </c>
      <c r="B165" s="68" t="s">
        <v>391</v>
      </c>
      <c r="C165" s="68" t="s">
        <v>574</v>
      </c>
      <c r="D165" s="68"/>
      <c r="E165" s="125"/>
      <c r="F165" s="68"/>
      <c r="G165" s="67"/>
    </row>
    <row r="166" spans="1:7" ht="24">
      <c r="A166" s="77" t="s">
        <v>213</v>
      </c>
      <c r="B166" s="68" t="s">
        <v>392</v>
      </c>
      <c r="C166" s="68" t="s">
        <v>575</v>
      </c>
      <c r="D166" s="68"/>
      <c r="E166" s="125"/>
      <c r="F166" s="68"/>
      <c r="G166" s="67"/>
    </row>
    <row r="167" spans="1:7" ht="15">
      <c r="A167" s="185" t="s">
        <v>393</v>
      </c>
      <c r="B167" s="185"/>
      <c r="C167" s="185"/>
      <c r="D167" s="185"/>
      <c r="E167" s="185"/>
      <c r="F167" s="185"/>
      <c r="G167" s="185"/>
    </row>
    <row r="168" spans="1:7" ht="48">
      <c r="A168" s="77" t="s">
        <v>214</v>
      </c>
      <c r="B168" s="68" t="s">
        <v>394</v>
      </c>
      <c r="C168" s="68" t="s">
        <v>576</v>
      </c>
      <c r="D168" s="68"/>
      <c r="E168" s="125"/>
      <c r="F168" s="68"/>
      <c r="G168" s="67"/>
    </row>
    <row r="169" spans="1:7" ht="36">
      <c r="A169" s="77" t="s">
        <v>215</v>
      </c>
      <c r="B169" s="68" t="s">
        <v>395</v>
      </c>
      <c r="C169" s="68" t="s">
        <v>577</v>
      </c>
      <c r="D169" s="68"/>
      <c r="E169" s="125"/>
      <c r="F169" s="68"/>
      <c r="G169" s="67"/>
    </row>
    <row r="170" spans="1:7" ht="24">
      <c r="A170" s="77" t="s">
        <v>216</v>
      </c>
      <c r="B170" s="68" t="s">
        <v>396</v>
      </c>
      <c r="C170" s="68" t="s">
        <v>578</v>
      </c>
      <c r="D170" s="68"/>
      <c r="E170" s="125"/>
      <c r="F170" s="68"/>
      <c r="G170" s="67"/>
    </row>
  </sheetData>
  <mergeCells count="49">
    <mergeCell ref="A13:G13"/>
    <mergeCell ref="A12:G12"/>
    <mergeCell ref="A19:G19"/>
    <mergeCell ref="A8:G8"/>
    <mergeCell ref="A9:G9"/>
    <mergeCell ref="A22:G22"/>
    <mergeCell ref="A26:G26"/>
    <mergeCell ref="A32:G32"/>
    <mergeCell ref="A33:G33"/>
    <mergeCell ref="A46:G46"/>
    <mergeCell ref="A23:G23"/>
    <mergeCell ref="A30:G30"/>
    <mergeCell ref="A38:G38"/>
    <mergeCell ref="A42:G42"/>
    <mergeCell ref="A47:G47"/>
    <mergeCell ref="A50:G50"/>
    <mergeCell ref="A57:G57"/>
    <mergeCell ref="A59:G59"/>
    <mergeCell ref="A65:G65"/>
    <mergeCell ref="A66:G66"/>
    <mergeCell ref="A69:G69"/>
    <mergeCell ref="A70:G70"/>
    <mergeCell ref="A77:G77"/>
    <mergeCell ref="A87:G87"/>
    <mergeCell ref="A104:G104"/>
    <mergeCell ref="A107:G107"/>
    <mergeCell ref="A109:G109"/>
    <mergeCell ref="A110:G110"/>
    <mergeCell ref="A88:G88"/>
    <mergeCell ref="A93:G93"/>
    <mergeCell ref="A95:G95"/>
    <mergeCell ref="A97:G97"/>
    <mergeCell ref="A102:G102"/>
    <mergeCell ref="A114:G114"/>
    <mergeCell ref="A119:G119"/>
    <mergeCell ref="A120:G120"/>
    <mergeCell ref="A124:G124"/>
    <mergeCell ref="A134:G134"/>
    <mergeCell ref="A136:G136"/>
    <mergeCell ref="A137:G137"/>
    <mergeCell ref="A141:G141"/>
    <mergeCell ref="A144:G144"/>
    <mergeCell ref="A145:G145"/>
    <mergeCell ref="A167:G167"/>
    <mergeCell ref="A153:G153"/>
    <mergeCell ref="A154:G154"/>
    <mergeCell ref="A158:G158"/>
    <mergeCell ref="A160:G160"/>
    <mergeCell ref="A161:G161"/>
  </mergeCells>
  <conditionalFormatting sqref="E10:E11 E14:E18 E20:E21 E24:E25 E27:E29 E31 E34:E37 E39:E41">
    <cfRule type="cellIs" dxfId="139" priority="1063" operator="equal">
      <formula>"C"</formula>
    </cfRule>
    <cfRule type="cellIs" dxfId="138" priority="1062" operator="equal">
      <formula>"OM"</formula>
    </cfRule>
    <cfRule type="cellIs" dxfId="137" priority="1061" operator="equal">
      <formula>"OB"</formula>
    </cfRule>
    <cfRule type="cellIs" dxfId="136" priority="1057" operator="equal">
      <formula>"NC"</formula>
    </cfRule>
    <cfRule type="cellIs" dxfId="135" priority="510" operator="equal">
      <formula>"NA"</formula>
    </cfRule>
  </conditionalFormatting>
  <conditionalFormatting sqref="E43:E45">
    <cfRule type="cellIs" dxfId="134" priority="500" operator="equal">
      <formula>"C"</formula>
    </cfRule>
    <cfRule type="cellIs" dxfId="133" priority="499" operator="equal">
      <formula>"OM"</formula>
    </cfRule>
    <cfRule type="cellIs" dxfId="132" priority="498" operator="equal">
      <formula>"OB"</formula>
    </cfRule>
    <cfRule type="cellIs" dxfId="131" priority="497" operator="equal">
      <formula>"NC"</formula>
    </cfRule>
    <cfRule type="cellIs" dxfId="130" priority="496" operator="equal">
      <formula>"NA"</formula>
    </cfRule>
  </conditionalFormatting>
  <conditionalFormatting sqref="E48:E49">
    <cfRule type="cellIs" dxfId="129" priority="490" operator="equal">
      <formula>"C"</formula>
    </cfRule>
    <cfRule type="cellIs" dxfId="128" priority="489" operator="equal">
      <formula>"OM"</formula>
    </cfRule>
    <cfRule type="cellIs" dxfId="127" priority="488" operator="equal">
      <formula>"OB"</formula>
    </cfRule>
    <cfRule type="cellIs" dxfId="126" priority="487" operator="equal">
      <formula>"NC"</formula>
    </cfRule>
    <cfRule type="cellIs" dxfId="125" priority="486" operator="equal">
      <formula>"NA"</formula>
    </cfRule>
  </conditionalFormatting>
  <conditionalFormatting sqref="E51:E56">
    <cfRule type="cellIs" dxfId="124" priority="460" operator="equal">
      <formula>"C"</formula>
    </cfRule>
    <cfRule type="cellIs" dxfId="123" priority="459" operator="equal">
      <formula>"OM"</formula>
    </cfRule>
    <cfRule type="cellIs" dxfId="122" priority="458" operator="equal">
      <formula>"OB"</formula>
    </cfRule>
    <cfRule type="cellIs" dxfId="121" priority="457" operator="equal">
      <formula>"NC"</formula>
    </cfRule>
    <cfRule type="cellIs" dxfId="120" priority="456" operator="equal">
      <formula>"NA"</formula>
    </cfRule>
  </conditionalFormatting>
  <conditionalFormatting sqref="E58">
    <cfRule type="cellIs" dxfId="119" priority="455" operator="equal">
      <formula>"C"</formula>
    </cfRule>
    <cfRule type="cellIs" dxfId="118" priority="454" operator="equal">
      <formula>"OM"</formula>
    </cfRule>
    <cfRule type="cellIs" dxfId="117" priority="453" operator="equal">
      <formula>"OB"</formula>
    </cfRule>
    <cfRule type="cellIs" dxfId="116" priority="452" operator="equal">
      <formula>"NC"</formula>
    </cfRule>
    <cfRule type="cellIs" dxfId="115" priority="451" operator="equal">
      <formula>"NA"</formula>
    </cfRule>
  </conditionalFormatting>
  <conditionalFormatting sqref="E60:E64">
    <cfRule type="cellIs" dxfId="114" priority="430" operator="equal">
      <formula>"C"</formula>
    </cfRule>
    <cfRule type="cellIs" dxfId="113" priority="429" operator="equal">
      <formula>"OM"</formula>
    </cfRule>
    <cfRule type="cellIs" dxfId="112" priority="428" operator="equal">
      <formula>"OB"</formula>
    </cfRule>
    <cfRule type="cellIs" dxfId="111" priority="427" operator="equal">
      <formula>"NC"</formula>
    </cfRule>
    <cfRule type="cellIs" dxfId="110" priority="426" operator="equal">
      <formula>"NA"</formula>
    </cfRule>
  </conditionalFormatting>
  <conditionalFormatting sqref="E67:E68">
    <cfRule type="cellIs" dxfId="109" priority="418" operator="equal">
      <formula>"OB"</formula>
    </cfRule>
    <cfRule type="cellIs" dxfId="108" priority="419" operator="equal">
      <formula>"OM"</formula>
    </cfRule>
    <cfRule type="cellIs" dxfId="107" priority="420" operator="equal">
      <formula>"C"</formula>
    </cfRule>
    <cfRule type="cellIs" dxfId="106" priority="417" operator="equal">
      <formula>"NC"</formula>
    </cfRule>
    <cfRule type="cellIs" dxfId="105" priority="416" operator="equal">
      <formula>"NA"</formula>
    </cfRule>
  </conditionalFormatting>
  <conditionalFormatting sqref="E71:E76">
    <cfRule type="cellIs" dxfId="104" priority="390" operator="equal">
      <formula>"C"</formula>
    </cfRule>
    <cfRule type="cellIs" dxfId="103" priority="389" operator="equal">
      <formula>"OM"</formula>
    </cfRule>
    <cfRule type="cellIs" dxfId="102" priority="388" operator="equal">
      <formula>"OB"</formula>
    </cfRule>
    <cfRule type="cellIs" dxfId="101" priority="387" operator="equal">
      <formula>"NC"</formula>
    </cfRule>
    <cfRule type="cellIs" dxfId="100" priority="386" operator="equal">
      <formula>"NA"</formula>
    </cfRule>
  </conditionalFormatting>
  <conditionalFormatting sqref="E78:E86">
    <cfRule type="cellIs" dxfId="99" priority="345" operator="equal">
      <formula>"C"</formula>
    </cfRule>
    <cfRule type="cellIs" dxfId="98" priority="344" operator="equal">
      <formula>"OM"</formula>
    </cfRule>
    <cfRule type="cellIs" dxfId="97" priority="343" operator="equal">
      <formula>"OB"</formula>
    </cfRule>
    <cfRule type="cellIs" dxfId="96" priority="342" operator="equal">
      <formula>"NC"</formula>
    </cfRule>
    <cfRule type="cellIs" dxfId="95" priority="341" operator="equal">
      <formula>"NA"</formula>
    </cfRule>
  </conditionalFormatting>
  <conditionalFormatting sqref="E89:E92">
    <cfRule type="cellIs" dxfId="94" priority="322" operator="equal">
      <formula>"NC"</formula>
    </cfRule>
    <cfRule type="cellIs" dxfId="93" priority="324" operator="equal">
      <formula>"OM"</formula>
    </cfRule>
    <cfRule type="cellIs" dxfId="92" priority="323" operator="equal">
      <formula>"OB"</formula>
    </cfRule>
    <cfRule type="cellIs" dxfId="91" priority="325" operator="equal">
      <formula>"C"</formula>
    </cfRule>
    <cfRule type="cellIs" dxfId="90" priority="321" operator="equal">
      <formula>"NA"</formula>
    </cfRule>
  </conditionalFormatting>
  <conditionalFormatting sqref="E94">
    <cfRule type="cellIs" dxfId="89" priority="320" operator="equal">
      <formula>"C"</formula>
    </cfRule>
    <cfRule type="cellIs" dxfId="88" priority="319" operator="equal">
      <formula>"OM"</formula>
    </cfRule>
    <cfRule type="cellIs" dxfId="87" priority="318" operator="equal">
      <formula>"OB"</formula>
    </cfRule>
    <cfRule type="cellIs" dxfId="86" priority="317" operator="equal">
      <formula>"NC"</formula>
    </cfRule>
    <cfRule type="cellIs" dxfId="85" priority="316" operator="equal">
      <formula>"NA"</formula>
    </cfRule>
  </conditionalFormatting>
  <conditionalFormatting sqref="E96">
    <cfRule type="cellIs" dxfId="84" priority="315" operator="equal">
      <formula>"C"</formula>
    </cfRule>
    <cfRule type="cellIs" dxfId="83" priority="314" operator="equal">
      <formula>"OM"</formula>
    </cfRule>
    <cfRule type="cellIs" dxfId="82" priority="313" operator="equal">
      <formula>"OB"</formula>
    </cfRule>
    <cfRule type="cellIs" dxfId="81" priority="312" operator="equal">
      <formula>"NC"</formula>
    </cfRule>
    <cfRule type="cellIs" dxfId="80" priority="311" operator="equal">
      <formula>"NA"</formula>
    </cfRule>
  </conditionalFormatting>
  <conditionalFormatting sqref="E98:E101">
    <cfRule type="cellIs" dxfId="79" priority="295" operator="equal">
      <formula>"C"</formula>
    </cfRule>
    <cfRule type="cellIs" dxfId="78" priority="294" operator="equal">
      <formula>"OM"</formula>
    </cfRule>
    <cfRule type="cellIs" dxfId="77" priority="293" operator="equal">
      <formula>"OB"</formula>
    </cfRule>
    <cfRule type="cellIs" dxfId="76" priority="292" operator="equal">
      <formula>"NC"</formula>
    </cfRule>
    <cfRule type="cellIs" dxfId="75" priority="291" operator="equal">
      <formula>"NA"</formula>
    </cfRule>
  </conditionalFormatting>
  <conditionalFormatting sqref="E103">
    <cfRule type="cellIs" dxfId="74" priority="287" operator="equal">
      <formula>"NC"</formula>
    </cfRule>
    <cfRule type="cellIs" dxfId="73" priority="286" operator="equal">
      <formula>"NA"</formula>
    </cfRule>
    <cfRule type="cellIs" dxfId="72" priority="288" operator="equal">
      <formula>"OB"</formula>
    </cfRule>
    <cfRule type="cellIs" dxfId="71" priority="289" operator="equal">
      <formula>"OM"</formula>
    </cfRule>
    <cfRule type="cellIs" dxfId="70" priority="290" operator="equal">
      <formula>"C"</formula>
    </cfRule>
  </conditionalFormatting>
  <conditionalFormatting sqref="E105:E106">
    <cfRule type="cellIs" dxfId="69" priority="277" operator="equal">
      <formula>"NC"</formula>
    </cfRule>
    <cfRule type="cellIs" dxfId="68" priority="278" operator="equal">
      <formula>"OB"</formula>
    </cfRule>
    <cfRule type="cellIs" dxfId="67" priority="279" operator="equal">
      <formula>"OM"</formula>
    </cfRule>
    <cfRule type="cellIs" dxfId="66" priority="276" operator="equal">
      <formula>"NA"</formula>
    </cfRule>
    <cfRule type="cellIs" dxfId="65" priority="280" operator="equal">
      <formula>"C"</formula>
    </cfRule>
  </conditionalFormatting>
  <conditionalFormatting sqref="E108">
    <cfRule type="cellIs" dxfId="64" priority="275" operator="equal">
      <formula>"C"</formula>
    </cfRule>
    <cfRule type="cellIs" dxfId="63" priority="274" operator="equal">
      <formula>"OM"</formula>
    </cfRule>
    <cfRule type="cellIs" dxfId="62" priority="273" operator="equal">
      <formula>"OB"</formula>
    </cfRule>
    <cfRule type="cellIs" dxfId="61" priority="272" operator="equal">
      <formula>"NC"</formula>
    </cfRule>
    <cfRule type="cellIs" dxfId="60" priority="271" operator="equal">
      <formula>"NA"</formula>
    </cfRule>
  </conditionalFormatting>
  <conditionalFormatting sqref="E111:E113">
    <cfRule type="cellIs" dxfId="59" priority="257" operator="equal">
      <formula>"NC"</formula>
    </cfRule>
    <cfRule type="cellIs" dxfId="58" priority="259" operator="equal">
      <formula>"OM"</formula>
    </cfRule>
    <cfRule type="cellIs" dxfId="57" priority="258" operator="equal">
      <formula>"OB"</formula>
    </cfRule>
    <cfRule type="cellIs" dxfId="56" priority="260" operator="equal">
      <formula>"C"</formula>
    </cfRule>
    <cfRule type="cellIs" dxfId="55" priority="256" operator="equal">
      <formula>"NA"</formula>
    </cfRule>
  </conditionalFormatting>
  <conditionalFormatting sqref="E115:E118">
    <cfRule type="cellIs" dxfId="54" priority="240" operator="equal">
      <formula>"C"</formula>
    </cfRule>
    <cfRule type="cellIs" dxfId="53" priority="239" operator="equal">
      <formula>"OM"</formula>
    </cfRule>
    <cfRule type="cellIs" dxfId="52" priority="238" operator="equal">
      <formula>"OB"</formula>
    </cfRule>
    <cfRule type="cellIs" dxfId="51" priority="237" operator="equal">
      <formula>"NC"</formula>
    </cfRule>
    <cfRule type="cellIs" dxfId="50" priority="236" operator="equal">
      <formula>"NA"</formula>
    </cfRule>
  </conditionalFormatting>
  <conditionalFormatting sqref="E121:E123">
    <cfRule type="cellIs" dxfId="49" priority="225" operator="equal">
      <formula>"C"</formula>
    </cfRule>
    <cfRule type="cellIs" dxfId="48" priority="224" operator="equal">
      <formula>"OM"</formula>
    </cfRule>
    <cfRule type="cellIs" dxfId="47" priority="223" operator="equal">
      <formula>"OB"</formula>
    </cfRule>
    <cfRule type="cellIs" dxfId="46" priority="222" operator="equal">
      <formula>"NC"</formula>
    </cfRule>
    <cfRule type="cellIs" dxfId="45" priority="221" operator="equal">
      <formula>"NA"</formula>
    </cfRule>
  </conditionalFormatting>
  <conditionalFormatting sqref="E125:E133">
    <cfRule type="cellIs" dxfId="44" priority="180" operator="equal">
      <formula>"C"</formula>
    </cfRule>
    <cfRule type="cellIs" dxfId="43" priority="179" operator="equal">
      <formula>"OM"</formula>
    </cfRule>
    <cfRule type="cellIs" dxfId="42" priority="178" operator="equal">
      <formula>"OB"</formula>
    </cfRule>
    <cfRule type="cellIs" dxfId="41" priority="177" operator="equal">
      <formula>"NC"</formula>
    </cfRule>
    <cfRule type="cellIs" dxfId="40" priority="176" operator="equal">
      <formula>"NA"</formula>
    </cfRule>
  </conditionalFormatting>
  <conditionalFormatting sqref="E135">
    <cfRule type="cellIs" dxfId="39" priority="170" operator="equal">
      <formula>"NC"</formula>
    </cfRule>
    <cfRule type="cellIs" dxfId="38" priority="172" operator="equal">
      <formula>"OM"</formula>
    </cfRule>
    <cfRule type="cellIs" dxfId="37" priority="171" operator="equal">
      <formula>"OB"</formula>
    </cfRule>
    <cfRule type="cellIs" dxfId="36" priority="173" operator="equal">
      <formula>"C"</formula>
    </cfRule>
    <cfRule type="cellIs" dxfId="35" priority="169" operator="equal">
      <formula>"NA"</formula>
    </cfRule>
  </conditionalFormatting>
  <conditionalFormatting sqref="E138:E140">
    <cfRule type="cellIs" dxfId="34" priority="152" operator="equal">
      <formula>"C"</formula>
    </cfRule>
    <cfRule type="cellIs" dxfId="33" priority="151" operator="equal">
      <formula>"OM"</formula>
    </cfRule>
    <cfRule type="cellIs" dxfId="32" priority="150" operator="equal">
      <formula>"OB"</formula>
    </cfRule>
    <cfRule type="cellIs" dxfId="31" priority="149" operator="equal">
      <formula>"NC"</formula>
    </cfRule>
    <cfRule type="cellIs" dxfId="30" priority="148" operator="equal">
      <formula>"NA"</formula>
    </cfRule>
  </conditionalFormatting>
  <conditionalFormatting sqref="E142:E143">
    <cfRule type="cellIs" dxfId="29" priority="138" operator="equal">
      <formula>"C"</formula>
    </cfRule>
    <cfRule type="cellIs" dxfId="28" priority="137" operator="equal">
      <formula>"OM"</formula>
    </cfRule>
    <cfRule type="cellIs" dxfId="27" priority="136" operator="equal">
      <formula>"OB"</formula>
    </cfRule>
    <cfRule type="cellIs" dxfId="26" priority="135" operator="equal">
      <formula>"NC"</formula>
    </cfRule>
    <cfRule type="cellIs" dxfId="25" priority="134" operator="equal">
      <formula>"NA"</formula>
    </cfRule>
  </conditionalFormatting>
  <conditionalFormatting sqref="E146:E152">
    <cfRule type="cellIs" dxfId="24" priority="89" operator="equal">
      <formula>"C"</formula>
    </cfRule>
    <cfRule type="cellIs" dxfId="23" priority="88" operator="equal">
      <formula>"OM"</formula>
    </cfRule>
    <cfRule type="cellIs" dxfId="22" priority="87" operator="equal">
      <formula>"OB"</formula>
    </cfRule>
    <cfRule type="cellIs" dxfId="21" priority="86" operator="equal">
      <formula>"NC"</formula>
    </cfRule>
    <cfRule type="cellIs" dxfId="20" priority="85" operator="equal">
      <formula>"NA"</formula>
    </cfRule>
  </conditionalFormatting>
  <conditionalFormatting sqref="E155:E157">
    <cfRule type="cellIs" dxfId="19" priority="68" operator="equal">
      <formula>"C"</formula>
    </cfRule>
    <cfRule type="cellIs" dxfId="18" priority="67" operator="equal">
      <formula>"OM"</formula>
    </cfRule>
    <cfRule type="cellIs" dxfId="17" priority="66" operator="equal">
      <formula>"OB"</formula>
    </cfRule>
    <cfRule type="cellIs" dxfId="16" priority="65" operator="equal">
      <formula>"NC"</formula>
    </cfRule>
    <cfRule type="cellIs" dxfId="15" priority="64" operator="equal">
      <formula>"NA"</formula>
    </cfRule>
  </conditionalFormatting>
  <conditionalFormatting sqref="E159">
    <cfRule type="cellIs" dxfId="14" priority="61" operator="equal">
      <formula>"C"</formula>
    </cfRule>
    <cfRule type="cellIs" dxfId="13" priority="60" operator="equal">
      <formula>"OM"</formula>
    </cfRule>
    <cfRule type="cellIs" dxfId="12" priority="59" operator="equal">
      <formula>"OB"</formula>
    </cfRule>
    <cfRule type="cellIs" dxfId="11" priority="58" operator="equal">
      <formula>"NC"</formula>
    </cfRule>
    <cfRule type="cellIs" dxfId="10" priority="57" operator="equal">
      <formula>"NA"</formula>
    </cfRule>
  </conditionalFormatting>
  <conditionalFormatting sqref="E162:E166">
    <cfRule type="cellIs" dxfId="9" priority="26" operator="equal">
      <formula>"C"</formula>
    </cfRule>
    <cfRule type="cellIs" dxfId="8" priority="25" operator="equal">
      <formula>"OM"</formula>
    </cfRule>
    <cfRule type="cellIs" dxfId="7" priority="24" operator="equal">
      <formula>"OB"</formula>
    </cfRule>
    <cfRule type="cellIs" dxfId="6" priority="23" operator="equal">
      <formula>"NC"</formula>
    </cfRule>
    <cfRule type="cellIs" dxfId="5" priority="22" operator="equal">
      <formula>"NA"</formula>
    </cfRule>
  </conditionalFormatting>
  <conditionalFormatting sqref="E168:E170">
    <cfRule type="cellIs" dxfId="4" priority="5" operator="equal">
      <formula>"C"</formula>
    </cfRule>
    <cfRule type="cellIs" dxfId="3" priority="4" operator="equal">
      <formula>"OM"</formula>
    </cfRule>
    <cfRule type="cellIs" dxfId="2" priority="3" operator="equal">
      <formula>"OB"</formula>
    </cfRule>
    <cfRule type="cellIs" dxfId="1" priority="2" operator="equal">
      <formula>"NC"</formula>
    </cfRule>
    <cfRule type="cellIs" dxfId="0" priority="1" operator="equal">
      <formula>"NA"</formula>
    </cfRule>
  </conditionalFormatting>
  <dataValidations count="1">
    <dataValidation type="list" allowBlank="1" showInputMessage="1" showErrorMessage="1" sqref="E162:E166 E10:E11 E14:E18 E20:E21 E24:E25 E27:E29 E31 E34:E37 E39:E41 E43:E45 E146:E152 E51:E56 E48:E49 E58 E67:E68 E121:E123 E78:E86 E89:E92 E94 E60:E64 E98:E101 E103 E105:E106 E96 E71:E76 E111:E113 E115:E118 E125:E133 E135 E159 E138:E140 E108 E155:E157 E142:E143 E168:E170" xr:uid="{00000000-0002-0000-0400-000003000000}">
      <formula1>"C, OB, NA, NC,"</formula1>
    </dataValidation>
  </dataValidations>
  <pageMargins left="0.25" right="0.25" top="0.75" bottom="0.75" header="0.3" footer="0.3"/>
  <pageSetup scale="57"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114"/>
  <sheetViews>
    <sheetView view="pageBreakPreview" zoomScaleNormal="100" zoomScaleSheetLayoutView="100" workbookViewId="0">
      <selection activeCell="E7" sqref="E7:O7"/>
    </sheetView>
  </sheetViews>
  <sheetFormatPr baseColWidth="10" defaultColWidth="11.5" defaultRowHeight="15"/>
  <cols>
    <col min="1" max="1" width="6.33203125" style="14" customWidth="1"/>
    <col min="2" max="15" width="11.6640625" style="14" customWidth="1"/>
    <col min="16" max="16384" width="11.5" style="29"/>
  </cols>
  <sheetData>
    <row r="1" spans="1:15" customFormat="1" ht="15" customHeight="1"/>
    <row r="2" spans="1:15" customFormat="1" ht="15" customHeight="1"/>
    <row r="3" spans="1:15" customFormat="1" ht="15" customHeight="1"/>
    <row r="4" spans="1:15" customFormat="1" ht="15" customHeight="1"/>
    <row r="5" spans="1:15" customFormat="1" ht="15" customHeight="1"/>
    <row r="6" spans="1:15" customFormat="1" ht="5" customHeight="1" thickBot="1"/>
    <row r="7" spans="1:15" ht="30" customHeight="1" thickTop="1" thickBot="1">
      <c r="A7" s="187" t="s">
        <v>45</v>
      </c>
      <c r="B7" s="188"/>
      <c r="C7" s="188"/>
      <c r="D7" s="189"/>
      <c r="E7" s="193" t="str">
        <f>Carátula!D7</f>
        <v>Auditoría Interna</v>
      </c>
      <c r="F7" s="193"/>
      <c r="G7" s="193"/>
      <c r="H7" s="193"/>
      <c r="I7" s="193"/>
      <c r="J7" s="193"/>
      <c r="K7" s="193"/>
      <c r="L7" s="193"/>
      <c r="M7" s="193"/>
      <c r="N7" s="193"/>
      <c r="O7" s="194"/>
    </row>
    <row r="8" spans="1:15" ht="30" customHeight="1" thickTop="1" thickBot="1">
      <c r="A8" s="187" t="s">
        <v>46</v>
      </c>
      <c r="B8" s="188"/>
      <c r="C8" s="188"/>
      <c r="D8" s="189"/>
      <c r="E8" s="195" t="s">
        <v>455</v>
      </c>
      <c r="F8" s="191"/>
      <c r="G8" s="196">
        <f>Carátula!F8</f>
        <v>0</v>
      </c>
      <c r="H8" s="197"/>
      <c r="I8" s="197"/>
      <c r="J8" s="198" t="s">
        <v>47</v>
      </c>
      <c r="K8" s="191"/>
      <c r="L8" s="196">
        <f>Carátula!K8</f>
        <v>0</v>
      </c>
      <c r="M8" s="197"/>
      <c r="N8" s="197"/>
      <c r="O8" s="199"/>
    </row>
    <row r="9" spans="1:15" ht="45" customHeight="1" thickTop="1" thickBot="1">
      <c r="A9" s="187" t="s">
        <v>48</v>
      </c>
      <c r="B9" s="188"/>
      <c r="C9" s="188"/>
      <c r="D9" s="189"/>
      <c r="E9" s="190" t="str">
        <f>Carátula!D9</f>
        <v>Av. Lago Xochimilco 283-301, Col. Ampliación Vicente Villada, C.P. 57760, Cd. Nezahualcóyotl, Edo. Méx. / Insurgentes Sur No. 686 Piso 9, Col. del Valle, C.P. 03100, Del. Benito Juárez, CDMX.</v>
      </c>
      <c r="F9" s="190"/>
      <c r="G9" s="190"/>
      <c r="H9" s="190"/>
      <c r="I9" s="190"/>
      <c r="J9" s="190"/>
      <c r="K9" s="190"/>
      <c r="L9" s="190"/>
      <c r="M9" s="190"/>
      <c r="N9" s="190"/>
      <c r="O9" s="191"/>
    </row>
    <row r="10" spans="1:15" ht="15" customHeight="1" thickTop="1" thickBot="1"/>
    <row r="11" spans="1:15" s="41" customFormat="1" ht="30" customHeight="1" thickTop="1" thickBot="1">
      <c r="A11" s="15" t="s">
        <v>64</v>
      </c>
      <c r="B11" s="192" t="s">
        <v>65</v>
      </c>
      <c r="C11" s="192"/>
      <c r="D11" s="192"/>
      <c r="E11" s="15" t="s">
        <v>71</v>
      </c>
      <c r="F11" s="192" t="s">
        <v>231</v>
      </c>
      <c r="G11" s="192"/>
      <c r="H11" s="192" t="s">
        <v>232</v>
      </c>
      <c r="I11" s="192"/>
      <c r="J11" s="192" t="s">
        <v>233</v>
      </c>
      <c r="K11" s="192"/>
      <c r="L11" s="192" t="s">
        <v>234</v>
      </c>
      <c r="M11" s="192"/>
      <c r="N11" s="192" t="s">
        <v>75</v>
      </c>
      <c r="O11" s="192"/>
    </row>
    <row r="12" spans="1:15" ht="18" thickTop="1" thickBot="1">
      <c r="A12" s="83">
        <v>5</v>
      </c>
      <c r="B12" s="203" t="s">
        <v>218</v>
      </c>
      <c r="C12" s="203"/>
      <c r="D12" s="203"/>
      <c r="E12" s="84">
        <v>2</v>
      </c>
      <c r="F12" s="204">
        <f>COUNTIF('Checklist Controles'!$E$10:$E$11,"C")</f>
        <v>0</v>
      </c>
      <c r="G12" s="204"/>
      <c r="H12" s="204">
        <f>COUNTIF('Checklist Controles'!$E$10:$E$11,"OB")</f>
        <v>0</v>
      </c>
      <c r="I12" s="204"/>
      <c r="J12" s="204">
        <f>COUNTIF('Checklist Controles'!$E$10:$E$11,"NA")</f>
        <v>0</v>
      </c>
      <c r="K12" s="204"/>
      <c r="L12" s="204">
        <f>COUNTIF('Checklist Controles'!$E$10:$E$11,"NC")</f>
        <v>0</v>
      </c>
      <c r="M12" s="204"/>
      <c r="N12" s="205">
        <f>SUM(F12:K12)/E12</f>
        <v>0</v>
      </c>
      <c r="O12" s="205"/>
    </row>
    <row r="13" spans="1:15" ht="18" thickTop="1" thickBot="1">
      <c r="A13" s="81">
        <v>6</v>
      </c>
      <c r="B13" s="200" t="s">
        <v>217</v>
      </c>
      <c r="C13" s="200"/>
      <c r="D13" s="200"/>
      <c r="E13" s="82">
        <v>7</v>
      </c>
      <c r="F13" s="201">
        <f>COUNTIF('Checklist Controles'!$E$14:$E$18,"C")+COUNTIF('Checklist Controles'!$E$20:$E$21,"C")</f>
        <v>0</v>
      </c>
      <c r="G13" s="201"/>
      <c r="H13" s="201">
        <f>COUNTIF('Checklist Controles'!$E$14:$E$18,"OB")+COUNTIF('Checklist Controles'!$E$20:$E$21,"OB")</f>
        <v>0</v>
      </c>
      <c r="I13" s="201"/>
      <c r="J13" s="201">
        <f>COUNTIF('Checklist Controles'!$E$14:$E$18,"NA")+COUNTIF('Checklist Controles'!$E$20:$E$21,"NA")</f>
        <v>0</v>
      </c>
      <c r="K13" s="201"/>
      <c r="L13" s="201">
        <f>COUNTIF('Checklist Controles'!$E$14:$E$18,"NC")+COUNTIF('Checklist Controles'!$E$20:$E$21,"NC")</f>
        <v>0</v>
      </c>
      <c r="M13" s="201"/>
      <c r="N13" s="202">
        <f t="shared" ref="N13:N17" si="0">SUM(F13:K13)/E13</f>
        <v>0</v>
      </c>
      <c r="O13" s="202"/>
    </row>
    <row r="14" spans="1:15" ht="18" thickTop="1" thickBot="1">
      <c r="A14" s="79">
        <v>7</v>
      </c>
      <c r="B14" s="206" t="s">
        <v>219</v>
      </c>
      <c r="C14" s="206"/>
      <c r="D14" s="206"/>
      <c r="E14" s="80">
        <v>6</v>
      </c>
      <c r="F14" s="207">
        <f>COUNTIF('Checklist Controles'!$E$24:$E$25,"C")+COUNTIF('Checklist Controles'!$E$27:$E$29,"C")+COUNTIF('Checklist Controles'!$E$31,"C")</f>
        <v>0</v>
      </c>
      <c r="G14" s="207"/>
      <c r="H14" s="207">
        <f>COUNTIF('Checklist Controles'!$E$24:$E$25,"OB")+COUNTIF('Checklist Controles'!$E$27:$E$29,"OB")+COUNTIF('Checklist Controles'!$E$31,"OB")</f>
        <v>0</v>
      </c>
      <c r="I14" s="207"/>
      <c r="J14" s="207">
        <f>COUNTIF('Checklist Controles'!$E$24:$E$25,"NA")+COUNTIF('Checklist Controles'!$E$27:$E$29,"NA")+COUNTIF('Checklist Controles'!$E$31,"NA")</f>
        <v>0</v>
      </c>
      <c r="K14" s="207"/>
      <c r="L14" s="207">
        <f>COUNTIF('Checklist Controles'!$E$24:$E$25,"NC")+COUNTIF('Checklist Controles'!$E$27:$E$29,"NC")+COUNTIF('Checklist Controles'!$E$31,"NC")</f>
        <v>0</v>
      </c>
      <c r="M14" s="207"/>
      <c r="N14" s="208">
        <f t="shared" si="0"/>
        <v>0</v>
      </c>
      <c r="O14" s="208"/>
    </row>
    <row r="15" spans="1:15" ht="18" thickTop="1" thickBot="1">
      <c r="A15" s="81">
        <v>8</v>
      </c>
      <c r="B15" s="200" t="s">
        <v>220</v>
      </c>
      <c r="C15" s="200"/>
      <c r="D15" s="200"/>
      <c r="E15" s="82">
        <v>10</v>
      </c>
      <c r="F15" s="201">
        <f>COUNTIF('Checklist Controles'!$E$34:$E$37,"C")+COUNTIF('Checklist Controles'!$E$39:$E$41,"C")+COUNTIF('Checklist Controles'!$E$43:$E$45,"C")</f>
        <v>0</v>
      </c>
      <c r="G15" s="201"/>
      <c r="H15" s="201">
        <f>COUNTIF('Checklist Controles'!$E$34:$E$37,"OB")+COUNTIF('Checklist Controles'!$E$39:$E$41,"OB")+COUNTIF('Checklist Controles'!$E$43:$E$45,"OB")</f>
        <v>0</v>
      </c>
      <c r="I15" s="201"/>
      <c r="J15" s="201">
        <f>COUNTIF('Checklist Controles'!$E$34:$E$37,"NA")+COUNTIF('Checklist Controles'!$E$39:$E$41,"NA")+COUNTIF('Checklist Controles'!$E$43:$E$45,"NA")</f>
        <v>0</v>
      </c>
      <c r="K15" s="201"/>
      <c r="L15" s="201">
        <f>COUNTIF('Checklist Controles'!$E$34:$E$37,"NC")+COUNTIF('Checklist Controles'!$E$39:$E$41,"NC")+COUNTIF('Checklist Controles'!$E$43:$E$45,"NC")</f>
        <v>0</v>
      </c>
      <c r="M15" s="201"/>
      <c r="N15" s="202">
        <f t="shared" si="0"/>
        <v>0</v>
      </c>
      <c r="O15" s="202"/>
    </row>
    <row r="16" spans="1:15" ht="18" thickTop="1" thickBot="1">
      <c r="A16" s="79">
        <v>9</v>
      </c>
      <c r="B16" s="206" t="s">
        <v>221</v>
      </c>
      <c r="C16" s="206"/>
      <c r="D16" s="206"/>
      <c r="E16" s="80">
        <v>14</v>
      </c>
      <c r="F16" s="207">
        <f>COUNTIF('Checklist Controles'!$E$48:$E$49,"C")+COUNTIF('Checklist Controles'!$E$51:$E$56,"C")+COUNTIF('Checklist Controles'!$E$58,"C")+COUNTIF('Checklist Controles'!$E$60:$E$64,"C")</f>
        <v>0</v>
      </c>
      <c r="G16" s="207"/>
      <c r="H16" s="207">
        <f>COUNTIF('Checklist Controles'!$E$48:$E$49,"OB")+COUNTIF('Checklist Controles'!$E$51:$E$56,"OB")+COUNTIF('Checklist Controles'!$E$58,"OB")+COUNTIF('Checklist Controles'!$E$60:$E$64,"OB")</f>
        <v>0</v>
      </c>
      <c r="I16" s="207"/>
      <c r="J16" s="207">
        <f>COUNTIF('Checklist Controles'!$E$48:$E$49,"NA")+COUNTIF('Checklist Controles'!$E$51:$E$56,"NA")+COUNTIF('Checklist Controles'!$E$58,"NA")+COUNTIF('Checklist Controles'!$E$60:$E$64,"NA")</f>
        <v>0</v>
      </c>
      <c r="K16" s="207"/>
      <c r="L16" s="207">
        <f>COUNTIF('Checklist Controles'!$E$48:$E$49,"NC")+COUNTIF('Checklist Controles'!$E$51:$E$56,"NC")+COUNTIF('Checklist Controles'!$E$58,"NC")+COUNTIF('Checklist Controles'!$E$60:$E$64,"NC")</f>
        <v>0</v>
      </c>
      <c r="M16" s="207"/>
      <c r="N16" s="208">
        <f t="shared" si="0"/>
        <v>0</v>
      </c>
      <c r="O16" s="208"/>
    </row>
    <row r="17" spans="1:15" ht="18" thickTop="1" thickBot="1">
      <c r="A17" s="81">
        <v>10</v>
      </c>
      <c r="B17" s="200" t="s">
        <v>222</v>
      </c>
      <c r="C17" s="200"/>
      <c r="D17" s="200"/>
      <c r="E17" s="82">
        <v>2</v>
      </c>
      <c r="F17" s="201">
        <f>COUNTIF('Checklist Controles'!$E$67:$E$68,"C")</f>
        <v>0</v>
      </c>
      <c r="G17" s="201"/>
      <c r="H17" s="201">
        <f>COUNTIF('Checklist Controles'!$E$67:$E$68,"OB")</f>
        <v>0</v>
      </c>
      <c r="I17" s="201"/>
      <c r="J17" s="201">
        <f>COUNTIF('Checklist Controles'!$E$67:$E$68,"NA")</f>
        <v>0</v>
      </c>
      <c r="K17" s="201"/>
      <c r="L17" s="201">
        <f>COUNTIF('Checklist Controles'!$E$67:$E$68,"NC")</f>
        <v>0</v>
      </c>
      <c r="M17" s="201"/>
      <c r="N17" s="202">
        <f t="shared" si="0"/>
        <v>0</v>
      </c>
      <c r="O17" s="202"/>
    </row>
    <row r="18" spans="1:15" ht="18" thickTop="1" thickBot="1">
      <c r="A18" s="79">
        <v>11</v>
      </c>
      <c r="B18" s="206" t="s">
        <v>223</v>
      </c>
      <c r="C18" s="206"/>
      <c r="D18" s="206"/>
      <c r="E18" s="80">
        <v>15</v>
      </c>
      <c r="F18" s="207">
        <f>COUNTIF('Checklist Controles'!$E$71:$E$76,"C")+COUNTIF('Checklist Controles'!$E$78:$E$86,"C")</f>
        <v>0</v>
      </c>
      <c r="G18" s="207"/>
      <c r="H18" s="207">
        <f>COUNTIF('Checklist Controles'!$E$71:$E$76,"OB")+COUNTIF('Checklist Controles'!$E$78:$E$86,"OB")</f>
        <v>0</v>
      </c>
      <c r="I18" s="207"/>
      <c r="J18" s="207">
        <f>COUNTIF('Checklist Controles'!$E$71:$E$76,"NA")+COUNTIF('Checklist Controles'!$E$78:$E$86,"NA")</f>
        <v>0</v>
      </c>
      <c r="K18" s="207"/>
      <c r="L18" s="207">
        <f>COUNTIF('Checklist Controles'!$E$71:$E$76,"NC")+COUNTIF('Checklist Controles'!$E$78:$E$86,"NC")</f>
        <v>0</v>
      </c>
      <c r="M18" s="207"/>
      <c r="N18" s="208">
        <f t="shared" ref="N18:N24" si="1">SUM(F18:K18)/E18</f>
        <v>0</v>
      </c>
      <c r="O18" s="208"/>
    </row>
    <row r="19" spans="1:15" ht="18" thickTop="1" thickBot="1">
      <c r="A19" s="81">
        <v>12</v>
      </c>
      <c r="B19" s="200" t="s">
        <v>224</v>
      </c>
      <c r="C19" s="200"/>
      <c r="D19" s="200"/>
      <c r="E19" s="82">
        <v>14</v>
      </c>
      <c r="F19" s="201">
        <f>COUNTIF('Checklist Controles'!$E$89:$E$92,"C")+COUNTIF('Checklist Controles'!$E$94,"C")+COUNTIF('Checklist Controles'!$E$96,"C")+COUNTIF('Checklist Controles'!$E$98:$E$101,"C")+COUNTIF('Checklist Controles'!$E$103,"C")+COUNTIF('Checklist Controles'!$E$105:$E$106,"C")+COUNTIF('Checklist Controles'!$E$108,"C")</f>
        <v>0</v>
      </c>
      <c r="G19" s="201"/>
      <c r="H19" s="201">
        <f>COUNTIF('Checklist Controles'!$E$89:$E$92,"OB")+COUNTIF('Checklist Controles'!$E$94,"OB")+COUNTIF('Checklist Controles'!$E$96,"OB")+COUNTIF('Checklist Controles'!$E$98:$E$101,"OB")+COUNTIF('Checklist Controles'!$E$103,"OB")+COUNTIF('Checklist Controles'!$E$105:$E$106,"OB")+COUNTIF('Checklist Controles'!$E$108,"OB")</f>
        <v>0</v>
      </c>
      <c r="I19" s="201"/>
      <c r="J19" s="201">
        <f>COUNTIF('Checklist Controles'!$E$89:$E$92,"NA")+COUNTIF('Checklist Controles'!$E$94,"NA")+COUNTIF('Checklist Controles'!$E$96,"NA")+COUNTIF('Checklist Controles'!$E$98:$E$101,"NA")+COUNTIF('Checklist Controles'!$E$103,"NA")+COUNTIF('Checklist Controles'!$E$105:$E$106,"NA")+COUNTIF('Checklist Controles'!$E$108,"NA")</f>
        <v>0</v>
      </c>
      <c r="K19" s="201"/>
      <c r="L19" s="201">
        <f>COUNTIF('Checklist Controles'!$E$89:$E$92,"NC")+COUNTIF('Checklist Controles'!$E$94,"NC")+COUNTIF('Checklist Controles'!$E$96,"NC")+COUNTIF('Checklist Controles'!$E$98:$E$101,"NC")+COUNTIF('Checklist Controles'!$E$103,"NC")+COUNTIF('Checklist Controles'!$E$105:$E$106,"NC")+COUNTIF('Checklist Controles'!$E$108,"NC")</f>
        <v>0</v>
      </c>
      <c r="M19" s="201"/>
      <c r="N19" s="202">
        <f t="shared" si="1"/>
        <v>0</v>
      </c>
      <c r="O19" s="202"/>
    </row>
    <row r="20" spans="1:15" ht="18" thickTop="1" thickBot="1">
      <c r="A20" s="79">
        <v>13</v>
      </c>
      <c r="B20" s="206" t="s">
        <v>225</v>
      </c>
      <c r="C20" s="206"/>
      <c r="D20" s="206"/>
      <c r="E20" s="80">
        <v>7</v>
      </c>
      <c r="F20" s="207">
        <f>COUNTIF('Checklist Controles'!$E$111:$E$113,"C")+COUNTIF('Checklist Controles'!$E$115:$E$118,"C")</f>
        <v>0</v>
      </c>
      <c r="G20" s="207"/>
      <c r="H20" s="207">
        <f>COUNTIF('Checklist Controles'!$E$111:$E$113,"OB")+COUNTIF('Checklist Controles'!$E$115:$E$118,"OB")</f>
        <v>0</v>
      </c>
      <c r="I20" s="207"/>
      <c r="J20" s="207">
        <f>COUNTIF('Checklist Controles'!$E$111:$E$113,"NA")+COUNTIF('Checklist Controles'!$E$115:$E$118,"NA")</f>
        <v>0</v>
      </c>
      <c r="K20" s="207"/>
      <c r="L20" s="207">
        <f>COUNTIF('Checklist Controles'!$E$111:$E$113,"NC")+COUNTIF('Checklist Controles'!$E$115:$E$118,"NC")</f>
        <v>0</v>
      </c>
      <c r="M20" s="207"/>
      <c r="N20" s="208">
        <f t="shared" si="1"/>
        <v>0</v>
      </c>
      <c r="O20" s="208"/>
    </row>
    <row r="21" spans="1:15" ht="18" thickTop="1" thickBot="1">
      <c r="A21" s="81">
        <v>14</v>
      </c>
      <c r="B21" s="200" t="s">
        <v>226</v>
      </c>
      <c r="C21" s="200"/>
      <c r="D21" s="200"/>
      <c r="E21" s="82">
        <v>13</v>
      </c>
      <c r="F21" s="201">
        <f>COUNTIF('Checklist Controles'!$E$121:$E$123,"C")+COUNTIF('Checklist Controles'!$E$125:$E$133,"C")+COUNTIF('Checklist Controles'!$E$135,"C")</f>
        <v>0</v>
      </c>
      <c r="G21" s="201"/>
      <c r="H21" s="201">
        <f>COUNTIF('Checklist Controles'!$E$121:$E$123,"OB")+COUNTIF('Checklist Controles'!$E$125:$E$133,"OB")+COUNTIF('Checklist Controles'!$E$135,"OB")</f>
        <v>0</v>
      </c>
      <c r="I21" s="201"/>
      <c r="J21" s="201">
        <f>COUNTIF('Checklist Controles'!$E$121:$E$123,"NA")+COUNTIF('Checklist Controles'!$E$125:$E$133,"NA")+COUNTIF('Checklist Controles'!$E$135,"NA")</f>
        <v>0</v>
      </c>
      <c r="K21" s="201"/>
      <c r="L21" s="201">
        <f>COUNTIF('Checklist Controles'!$E$121:$E$123,"NC")+COUNTIF('Checklist Controles'!$E$125:$E$133,"NC")+COUNTIF('Checklist Controles'!$E$135,"NC")</f>
        <v>0</v>
      </c>
      <c r="M21" s="201"/>
      <c r="N21" s="202">
        <f t="shared" si="1"/>
        <v>0</v>
      </c>
      <c r="O21" s="202"/>
    </row>
    <row r="22" spans="1:15" ht="18" thickTop="1" thickBot="1">
      <c r="A22" s="79">
        <v>15</v>
      </c>
      <c r="B22" s="206" t="s">
        <v>227</v>
      </c>
      <c r="C22" s="206"/>
      <c r="D22" s="206"/>
      <c r="E22" s="80">
        <v>5</v>
      </c>
      <c r="F22" s="207">
        <f>COUNTIF('Checklist Controles'!$E$138:$E$140,"C")+COUNTIF('Checklist Controles'!$E$142:$E$143,"C")</f>
        <v>0</v>
      </c>
      <c r="G22" s="207"/>
      <c r="H22" s="207">
        <f>COUNTIF('Checklist Controles'!$E$138:$E$140,"OB")+COUNTIF('Checklist Controles'!$E$142:$E$143,"OB")</f>
        <v>0</v>
      </c>
      <c r="I22" s="207"/>
      <c r="J22" s="207">
        <f>COUNTIF('Checklist Controles'!$E$138:$E$140,"NA")+COUNTIF('Checklist Controles'!$E$142:$E$143,"NA")</f>
        <v>0</v>
      </c>
      <c r="K22" s="207"/>
      <c r="L22" s="207">
        <f>COUNTIF('Checklist Controles'!$E$138:$E$140,"NC")+COUNTIF('Checklist Controles'!$E$142:$E$143,"NC")</f>
        <v>0</v>
      </c>
      <c r="M22" s="207"/>
      <c r="N22" s="208">
        <f t="shared" si="1"/>
        <v>0</v>
      </c>
      <c r="O22" s="208"/>
    </row>
    <row r="23" spans="1:15" ht="18" thickTop="1" thickBot="1">
      <c r="A23" s="81">
        <v>16</v>
      </c>
      <c r="B23" s="200" t="s">
        <v>228</v>
      </c>
      <c r="C23" s="200"/>
      <c r="D23" s="200"/>
      <c r="E23" s="82">
        <v>7</v>
      </c>
      <c r="F23" s="201">
        <f>COUNTIF('Checklist Controles'!$E$146:$E$152,"C")</f>
        <v>0</v>
      </c>
      <c r="G23" s="201"/>
      <c r="H23" s="201">
        <f>COUNTIF('Checklist Controles'!$E$146:$E$152,"OB")</f>
        <v>0</v>
      </c>
      <c r="I23" s="201"/>
      <c r="J23" s="201">
        <f>COUNTIF('Checklist Controles'!$E$146:$E$152,"NA")</f>
        <v>0</v>
      </c>
      <c r="K23" s="201"/>
      <c r="L23" s="201">
        <f>COUNTIF('Checklist Controles'!$E$146:$E$152,"NC")</f>
        <v>0</v>
      </c>
      <c r="M23" s="201"/>
      <c r="N23" s="202">
        <f t="shared" si="1"/>
        <v>0</v>
      </c>
      <c r="O23" s="202"/>
    </row>
    <row r="24" spans="1:15" ht="18" thickTop="1" thickBot="1">
      <c r="A24" s="79">
        <v>17</v>
      </c>
      <c r="B24" s="206" t="s">
        <v>229</v>
      </c>
      <c r="C24" s="206"/>
      <c r="D24" s="206"/>
      <c r="E24" s="80">
        <v>4</v>
      </c>
      <c r="F24" s="207">
        <f>COUNTIF('Checklist Controles'!$E$155:$E$157,"C")+COUNTIF('Checklist Controles'!$E$159,"C")</f>
        <v>0</v>
      </c>
      <c r="G24" s="207"/>
      <c r="H24" s="207">
        <f>COUNTIF('Checklist Controles'!$E$155:$E$157,"OB")+COUNTIF('Checklist Controles'!$E$159,"OB")</f>
        <v>0</v>
      </c>
      <c r="I24" s="207"/>
      <c r="J24" s="207">
        <f>COUNTIF('Checklist Controles'!$E$155:$E$157,"NA")+COUNTIF('Checklist Controles'!$E$159,"NA")</f>
        <v>0</v>
      </c>
      <c r="K24" s="207"/>
      <c r="L24" s="207">
        <f>COUNTIF('Checklist Controles'!$E$155:$E$157,"NC")+COUNTIF('Checklist Controles'!$E$159,"NC")</f>
        <v>0</v>
      </c>
      <c r="M24" s="207"/>
      <c r="N24" s="208">
        <f t="shared" si="1"/>
        <v>0</v>
      </c>
      <c r="O24" s="208"/>
    </row>
    <row r="25" spans="1:15" ht="18" thickTop="1" thickBot="1">
      <c r="A25" s="81">
        <v>18</v>
      </c>
      <c r="B25" s="200" t="s">
        <v>230</v>
      </c>
      <c r="C25" s="200"/>
      <c r="D25" s="200"/>
      <c r="E25" s="82">
        <v>8</v>
      </c>
      <c r="F25" s="201">
        <f>COUNTIF('Checklist Controles'!$E$162:$E$166,"C")+COUNTIF('Checklist Controles'!$E$168:$E$170,"C")</f>
        <v>0</v>
      </c>
      <c r="G25" s="201"/>
      <c r="H25" s="201">
        <f>COUNTIF('Checklist Controles'!$E$162:$E$166,"OB")+COUNTIF('Checklist Controles'!$E$168:$E$170,"OB")</f>
        <v>0</v>
      </c>
      <c r="I25" s="201"/>
      <c r="J25" s="201">
        <f>COUNTIF('Checklist Controles'!$E$162:$E$166,"NA")+COUNTIF('Checklist Controles'!$E$168:$E$170,"NA")</f>
        <v>0</v>
      </c>
      <c r="K25" s="201"/>
      <c r="L25" s="201">
        <f>COUNTIF('Checklist Controles'!$E$162:$E$166,"NC")+COUNTIF('Checklist Controles'!$E$168:$E$170,"NC")</f>
        <v>0</v>
      </c>
      <c r="M25" s="201"/>
      <c r="N25" s="202">
        <f>SUM(F25:K25)/E25</f>
        <v>0</v>
      </c>
      <c r="O25" s="202"/>
    </row>
    <row r="26" spans="1:15" ht="18" thickTop="1" thickBot="1">
      <c r="A26" s="16"/>
      <c r="B26" s="223" t="s">
        <v>105</v>
      </c>
      <c r="C26" s="223"/>
      <c r="D26" s="223"/>
      <c r="E26" s="79">
        <f>SUM(E12:E25)</f>
        <v>114</v>
      </c>
      <c r="F26" s="223">
        <f>SUM(F12:G25)</f>
        <v>0</v>
      </c>
      <c r="G26" s="223"/>
      <c r="H26" s="223">
        <f>SUM(H12:I25)</f>
        <v>0</v>
      </c>
      <c r="I26" s="223"/>
      <c r="J26" s="223">
        <f>SUM(J12:K25)</f>
        <v>0</v>
      </c>
      <c r="K26" s="223"/>
      <c r="L26" s="223">
        <f>SUM(L12:M25)</f>
        <v>0</v>
      </c>
      <c r="M26" s="223"/>
      <c r="N26" s="17"/>
      <c r="O26" s="17"/>
    </row>
    <row r="27" spans="1:15" ht="15" customHeight="1" thickTop="1"/>
    <row r="28" spans="1:15" ht="15" customHeight="1" thickBot="1"/>
    <row r="29" spans="1:15" ht="17.25" customHeight="1" thickTop="1" thickBot="1">
      <c r="A29" s="212" t="s">
        <v>81</v>
      </c>
      <c r="B29" s="213"/>
      <c r="C29" s="213"/>
      <c r="D29" s="213"/>
      <c r="E29" s="213"/>
      <c r="F29" s="213"/>
      <c r="G29" s="214"/>
    </row>
    <row r="30" spans="1:15" ht="21" thickTop="1" thickBot="1">
      <c r="A30" s="209">
        <f>SUM(F12:G25,H12:I25,J12:K25)/SUM(E12:E25)</f>
        <v>0</v>
      </c>
      <c r="B30" s="210"/>
      <c r="C30" s="210"/>
      <c r="D30" s="210"/>
      <c r="E30" s="210"/>
      <c r="F30" s="210"/>
      <c r="G30" s="211"/>
    </row>
    <row r="31" spans="1:15" ht="18" thickTop="1" thickBot="1">
      <c r="A31" s="212" t="s">
        <v>76</v>
      </c>
      <c r="B31" s="213"/>
      <c r="C31" s="213"/>
      <c r="D31" s="213"/>
      <c r="E31" s="213"/>
      <c r="F31" s="213"/>
      <c r="G31" s="214"/>
    </row>
    <row r="32" spans="1:15" ht="16" thickTop="1">
      <c r="A32" s="215"/>
      <c r="B32" s="216"/>
      <c r="C32" s="216"/>
      <c r="D32" s="216"/>
      <c r="E32" s="216"/>
      <c r="F32" s="216"/>
      <c r="G32" s="217"/>
    </row>
    <row r="33" spans="1:7">
      <c r="A33" s="218"/>
      <c r="B33" s="216"/>
      <c r="C33" s="216"/>
      <c r="D33" s="216"/>
      <c r="E33" s="216"/>
      <c r="F33" s="216"/>
      <c r="G33" s="217"/>
    </row>
    <row r="34" spans="1:7">
      <c r="A34" s="218"/>
      <c r="B34" s="216"/>
      <c r="C34" s="216"/>
      <c r="D34" s="216"/>
      <c r="E34" s="216"/>
      <c r="F34" s="216"/>
      <c r="G34" s="217"/>
    </row>
    <row r="35" spans="1:7">
      <c r="A35" s="218"/>
      <c r="B35" s="216"/>
      <c r="C35" s="216"/>
      <c r="D35" s="216"/>
      <c r="E35" s="216"/>
      <c r="F35" s="216"/>
      <c r="G35" s="217"/>
    </row>
    <row r="36" spans="1:7">
      <c r="A36" s="218"/>
      <c r="B36" s="216"/>
      <c r="C36" s="216"/>
      <c r="D36" s="216"/>
      <c r="E36" s="216"/>
      <c r="F36" s="216"/>
      <c r="G36" s="217"/>
    </row>
    <row r="37" spans="1:7">
      <c r="A37" s="218"/>
      <c r="B37" s="216"/>
      <c r="C37" s="216"/>
      <c r="D37" s="216"/>
      <c r="E37" s="216"/>
      <c r="F37" s="216"/>
      <c r="G37" s="217"/>
    </row>
    <row r="38" spans="1:7">
      <c r="A38" s="218"/>
      <c r="B38" s="216"/>
      <c r="C38" s="216"/>
      <c r="D38" s="216"/>
      <c r="E38" s="216"/>
      <c r="F38" s="216"/>
      <c r="G38" s="217"/>
    </row>
    <row r="39" spans="1:7">
      <c r="A39" s="218"/>
      <c r="B39" s="216"/>
      <c r="C39" s="216"/>
      <c r="D39" s="216"/>
      <c r="E39" s="216"/>
      <c r="F39" s="216"/>
      <c r="G39" s="217"/>
    </row>
    <row r="40" spans="1:7">
      <c r="A40" s="218"/>
      <c r="B40" s="216"/>
      <c r="C40" s="216"/>
      <c r="D40" s="216"/>
      <c r="E40" s="216"/>
      <c r="F40" s="216"/>
      <c r="G40" s="217"/>
    </row>
    <row r="41" spans="1:7">
      <c r="A41" s="218"/>
      <c r="B41" s="216"/>
      <c r="C41" s="216"/>
      <c r="D41" s="216"/>
      <c r="E41" s="216"/>
      <c r="F41" s="216"/>
      <c r="G41" s="217"/>
    </row>
    <row r="42" spans="1:7">
      <c r="A42" s="218"/>
      <c r="B42" s="216"/>
      <c r="C42" s="216"/>
      <c r="D42" s="216"/>
      <c r="E42" s="216"/>
      <c r="F42" s="216"/>
      <c r="G42" s="217"/>
    </row>
    <row r="43" spans="1:7">
      <c r="A43" s="218"/>
      <c r="B43" s="216"/>
      <c r="C43" s="216"/>
      <c r="D43" s="216"/>
      <c r="E43" s="216"/>
      <c r="F43" s="216"/>
      <c r="G43" s="217"/>
    </row>
    <row r="44" spans="1:7">
      <c r="A44" s="218"/>
      <c r="B44" s="216"/>
      <c r="C44" s="216"/>
      <c r="D44" s="216"/>
      <c r="E44" s="216"/>
      <c r="F44" s="216"/>
      <c r="G44" s="217"/>
    </row>
    <row r="45" spans="1:7">
      <c r="A45" s="218"/>
      <c r="B45" s="216"/>
      <c r="C45" s="216"/>
      <c r="D45" s="216"/>
      <c r="E45" s="216"/>
      <c r="F45" s="216"/>
      <c r="G45" s="217"/>
    </row>
    <row r="46" spans="1:7">
      <c r="A46" s="218"/>
      <c r="B46" s="216"/>
      <c r="C46" s="216"/>
      <c r="D46" s="216"/>
      <c r="E46" s="216"/>
      <c r="F46" s="216"/>
      <c r="G46" s="217"/>
    </row>
    <row r="47" spans="1:7">
      <c r="A47" s="218"/>
      <c r="B47" s="216"/>
      <c r="C47" s="216"/>
      <c r="D47" s="216"/>
      <c r="E47" s="216"/>
      <c r="F47" s="216"/>
      <c r="G47" s="217"/>
    </row>
    <row r="48" spans="1:7">
      <c r="A48" s="218"/>
      <c r="B48" s="216"/>
      <c r="C48" s="216"/>
      <c r="D48" s="216"/>
      <c r="E48" s="216"/>
      <c r="F48" s="216"/>
      <c r="G48" s="217"/>
    </row>
    <row r="49" spans="1:15" ht="0.75" customHeight="1" thickBot="1">
      <c r="A49" s="219"/>
      <c r="B49" s="220"/>
      <c r="C49" s="220"/>
      <c r="D49" s="220"/>
      <c r="E49" s="220"/>
      <c r="F49" s="220"/>
      <c r="G49" s="221"/>
    </row>
    <row r="50" spans="1:15" ht="15" customHeight="1"/>
    <row r="51" spans="1:15" ht="15" customHeight="1" thickBot="1"/>
    <row r="52" spans="1:15" ht="17.25" customHeight="1" thickTop="1" thickBot="1">
      <c r="A52" s="212" t="s">
        <v>79</v>
      </c>
      <c r="B52" s="213"/>
      <c r="C52" s="213"/>
      <c r="D52" s="213"/>
      <c r="E52" s="213"/>
      <c r="F52" s="213"/>
      <c r="G52" s="213"/>
      <c r="H52" s="213"/>
      <c r="I52" s="213"/>
      <c r="J52" s="213"/>
      <c r="K52" s="213"/>
      <c r="L52" s="213"/>
      <c r="M52" s="213"/>
      <c r="N52" s="213"/>
      <c r="O52" s="214"/>
    </row>
    <row r="53" spans="1:15" ht="15" customHeight="1" thickTop="1"/>
    <row r="54" spans="1:15" ht="15" customHeight="1"/>
    <row r="55" spans="1:15" ht="15" customHeight="1"/>
    <row r="56" spans="1:15" ht="15" customHeight="1" thickBot="1">
      <c r="B56" s="222"/>
      <c r="C56" s="222"/>
      <c r="D56" s="222"/>
      <c r="E56" s="222"/>
      <c r="G56" s="222"/>
      <c r="H56" s="222"/>
      <c r="I56" s="222"/>
      <c r="J56" s="222"/>
      <c r="L56" s="222"/>
      <c r="M56" s="222"/>
      <c r="N56" s="222"/>
      <c r="O56" s="222"/>
    </row>
    <row r="57" spans="1:15" s="42" customFormat="1" ht="25" customHeight="1">
      <c r="A57" s="18"/>
      <c r="B57" s="224" t="str">
        <f>Carátula!$D$13</f>
        <v>Patricia Ortiz Durán</v>
      </c>
      <c r="C57" s="224"/>
      <c r="D57" s="224"/>
      <c r="E57" s="224"/>
      <c r="F57" s="18"/>
      <c r="G57" s="224" t="str">
        <f>Carátula!$D$15</f>
        <v>C.P. Socorro Sánchez Mota</v>
      </c>
      <c r="H57" s="224"/>
      <c r="I57" s="224"/>
      <c r="J57" s="224"/>
      <c r="K57" s="18"/>
      <c r="L57" s="224" t="s">
        <v>78</v>
      </c>
      <c r="M57" s="224"/>
      <c r="N57" s="224"/>
      <c r="O57" s="224"/>
    </row>
    <row r="58" spans="1:15" s="42" customFormat="1" ht="25" customHeight="1">
      <c r="A58" s="18"/>
      <c r="B58" s="225" t="str">
        <f>Carátula!$A$13</f>
        <v>Gestión y administración de cobranza especializada INFONAVIT</v>
      </c>
      <c r="C58" s="225"/>
      <c r="D58" s="225"/>
      <c r="E58" s="225"/>
      <c r="F58" s="18"/>
      <c r="G58" s="225" t="str">
        <f>Carátula!$A$15</f>
        <v>Investigación de crédito</v>
      </c>
      <c r="H58" s="225"/>
      <c r="I58" s="225"/>
      <c r="J58" s="225"/>
      <c r="K58" s="18"/>
      <c r="L58" s="225" t="str">
        <f>Carátula!A17</f>
        <v>Recuperación de cartera</v>
      </c>
      <c r="M58" s="225"/>
      <c r="N58" s="225"/>
      <c r="O58" s="225"/>
    </row>
    <row r="59" spans="1:15" ht="15" customHeight="1"/>
    <row r="60" spans="1:15" ht="15" customHeight="1"/>
    <row r="61" spans="1:15" ht="15" customHeight="1"/>
    <row r="62" spans="1:15" ht="15" customHeight="1" thickBot="1">
      <c r="B62" s="222"/>
      <c r="C62" s="222"/>
      <c r="D62" s="222"/>
      <c r="E62" s="222"/>
      <c r="G62" s="222"/>
      <c r="H62" s="222"/>
      <c r="I62" s="222"/>
      <c r="J62" s="222"/>
      <c r="L62" s="222"/>
      <c r="M62" s="222"/>
      <c r="N62" s="222"/>
      <c r="O62" s="222"/>
    </row>
    <row r="63" spans="1:15" s="43" customFormat="1" ht="25" customHeight="1">
      <c r="A63" s="19"/>
      <c r="B63" s="224" t="str">
        <f>Carátula!D19</f>
        <v>Luis Bautista Reyes</v>
      </c>
      <c r="C63" s="224"/>
      <c r="D63" s="224"/>
      <c r="E63" s="224"/>
      <c r="F63" s="19"/>
      <c r="G63" s="224" t="str">
        <f>Carátula!D21</f>
        <v>Brenda Edith Guzmán Gálvez</v>
      </c>
      <c r="H63" s="224"/>
      <c r="I63" s="224"/>
      <c r="J63" s="224"/>
      <c r="K63" s="19"/>
      <c r="L63" s="224" t="str">
        <f>Carátula!D23</f>
        <v>Rafael Fernando Mendoza Loza</v>
      </c>
      <c r="M63" s="224"/>
      <c r="N63" s="224"/>
      <c r="O63" s="224"/>
    </row>
    <row r="64" spans="1:15" s="43" customFormat="1" ht="25" customHeight="1">
      <c r="A64" s="19"/>
      <c r="B64" s="225" t="str">
        <f>Carátula!A19</f>
        <v>Compras</v>
      </c>
      <c r="C64" s="225"/>
      <c r="D64" s="225"/>
      <c r="E64" s="225"/>
      <c r="F64" s="19"/>
      <c r="G64" s="225" t="str">
        <f>Carátula!A21</f>
        <v>Gestión Domiciliaria</v>
      </c>
      <c r="H64" s="225"/>
      <c r="I64" s="225"/>
      <c r="J64" s="225"/>
      <c r="K64" s="19"/>
      <c r="L64" s="225" t="str">
        <f>Carátula!A23</f>
        <v>Sistemas</v>
      </c>
      <c r="M64" s="225"/>
      <c r="N64" s="225"/>
      <c r="O64" s="225"/>
    </row>
    <row r="65" spans="1:15" ht="15" customHeight="1"/>
    <row r="66" spans="1:15" ht="15" customHeight="1"/>
    <row r="67" spans="1:15" ht="15" customHeight="1"/>
    <row r="68" spans="1:15" ht="15" customHeight="1" thickBot="1">
      <c r="B68" s="222"/>
      <c r="C68" s="222"/>
      <c r="D68" s="222"/>
      <c r="E68" s="222"/>
      <c r="G68" s="222"/>
      <c r="H68" s="222"/>
      <c r="I68" s="222"/>
      <c r="J68" s="222"/>
      <c r="L68" s="222"/>
      <c r="M68" s="222"/>
      <c r="N68" s="222"/>
      <c r="O68" s="222"/>
    </row>
    <row r="69" spans="1:15" s="43" customFormat="1" ht="25" customHeight="1">
      <c r="A69" s="19"/>
      <c r="B69" s="224" t="str">
        <f>Carátula!D25</f>
        <v>Alberto Flores Rosales</v>
      </c>
      <c r="C69" s="224"/>
      <c r="D69" s="224"/>
      <c r="E69" s="224"/>
      <c r="F69" s="19"/>
      <c r="G69" s="224" t="str">
        <f>Carátula!D27</f>
        <v>Claudia Elena Mendoza Lara</v>
      </c>
      <c r="H69" s="224"/>
      <c r="I69" s="224"/>
      <c r="J69" s="224"/>
      <c r="K69" s="19"/>
      <c r="L69" s="224" t="str">
        <f>Carátula!D29</f>
        <v>Marlene Avilés Hernández</v>
      </c>
      <c r="M69" s="224"/>
      <c r="N69" s="224"/>
      <c r="O69" s="224"/>
    </row>
    <row r="70" spans="1:15" s="43" customFormat="1" ht="25" customHeight="1">
      <c r="A70" s="19"/>
      <c r="B70" s="225" t="str">
        <f>Carátula!A25</f>
        <v>Recursos Humanos</v>
      </c>
      <c r="C70" s="225"/>
      <c r="D70" s="225"/>
      <c r="E70" s="225"/>
      <c r="F70" s="19"/>
      <c r="G70" s="225" t="str">
        <f>Carátula!A27</f>
        <v>Contabilidad y Tesorería</v>
      </c>
      <c r="H70" s="225"/>
      <c r="I70" s="225"/>
      <c r="J70" s="225"/>
      <c r="K70" s="19"/>
      <c r="L70" s="225" t="str">
        <f>Carátula!A29</f>
        <v>Calidad</v>
      </c>
      <c r="M70" s="225"/>
      <c r="N70" s="225"/>
      <c r="O70" s="225"/>
    </row>
    <row r="71" spans="1:15" ht="15" customHeight="1">
      <c r="B71" s="20"/>
      <c r="C71" s="20"/>
      <c r="D71" s="20"/>
      <c r="E71" s="20"/>
      <c r="G71" s="20"/>
      <c r="H71" s="20"/>
      <c r="I71" s="20"/>
      <c r="J71" s="20"/>
      <c r="L71" s="20"/>
      <c r="M71" s="20"/>
      <c r="N71" s="20"/>
      <c r="O71" s="20"/>
    </row>
    <row r="72" spans="1:15" ht="15" customHeight="1">
      <c r="B72" s="20"/>
      <c r="C72" s="20"/>
      <c r="D72" s="20"/>
      <c r="E72" s="20"/>
      <c r="G72" s="20"/>
      <c r="H72" s="20"/>
      <c r="I72" s="20"/>
      <c r="J72" s="20"/>
      <c r="L72" s="20"/>
      <c r="M72" s="20"/>
      <c r="N72" s="20"/>
      <c r="O72" s="20"/>
    </row>
    <row r="73" spans="1:15" ht="15" customHeight="1">
      <c r="B73" s="20"/>
      <c r="C73" s="20"/>
      <c r="D73" s="20"/>
      <c r="E73" s="20"/>
      <c r="G73" s="20"/>
      <c r="H73" s="20"/>
      <c r="I73" s="20"/>
      <c r="J73" s="20"/>
      <c r="L73" s="20"/>
      <c r="M73" s="20"/>
      <c r="N73" s="20"/>
      <c r="O73" s="20"/>
    </row>
    <row r="74" spans="1:15" ht="15" customHeight="1" thickBot="1">
      <c r="B74" s="20"/>
      <c r="C74" s="20"/>
      <c r="D74" s="20"/>
      <c r="E74" s="20"/>
      <c r="G74" s="222"/>
      <c r="H74" s="222"/>
      <c r="I74" s="222"/>
      <c r="J74" s="222"/>
      <c r="L74" s="20"/>
      <c r="M74" s="20"/>
      <c r="N74" s="20"/>
      <c r="O74" s="20"/>
    </row>
    <row r="75" spans="1:15" s="42" customFormat="1" ht="25" customHeight="1">
      <c r="A75" s="18"/>
      <c r="B75" s="18"/>
      <c r="C75" s="18"/>
      <c r="D75" s="18"/>
      <c r="E75" s="18"/>
      <c r="F75" s="18"/>
      <c r="G75" s="224" t="str">
        <f>Carátula!D31</f>
        <v>C.P. Javier Mendoza / Lic. Irais Mendoza</v>
      </c>
      <c r="H75" s="224"/>
      <c r="I75" s="224"/>
      <c r="J75" s="224"/>
      <c r="K75" s="18"/>
      <c r="L75" s="18"/>
      <c r="M75" s="18"/>
      <c r="N75" s="18"/>
      <c r="O75" s="18"/>
    </row>
    <row r="76" spans="1:15" s="42" customFormat="1" ht="25" customHeight="1">
      <c r="A76" s="18"/>
      <c r="B76" s="18"/>
      <c r="C76" s="18"/>
      <c r="D76" s="18"/>
      <c r="E76" s="18"/>
      <c r="F76" s="18"/>
      <c r="G76" s="225" t="str">
        <f>Carátula!A31</f>
        <v>Dirección</v>
      </c>
      <c r="H76" s="225"/>
      <c r="I76" s="225"/>
      <c r="J76" s="225"/>
      <c r="K76" s="18"/>
      <c r="L76" s="18"/>
      <c r="M76" s="18"/>
      <c r="N76" s="18"/>
      <c r="O76" s="18"/>
    </row>
    <row r="77" spans="1:15" ht="15" customHeight="1">
      <c r="B77" s="20"/>
      <c r="C77" s="20"/>
      <c r="D77" s="20"/>
      <c r="E77" s="20"/>
      <c r="G77" s="20"/>
      <c r="H77" s="20"/>
      <c r="I77" s="20"/>
      <c r="J77" s="20"/>
      <c r="L77" s="20"/>
      <c r="M77" s="20"/>
      <c r="N77" s="20"/>
      <c r="O77" s="20"/>
    </row>
    <row r="78" spans="1:15" ht="15" customHeight="1" thickBot="1">
      <c r="B78" s="20"/>
      <c r="C78" s="20"/>
      <c r="D78" s="20"/>
      <c r="E78" s="20"/>
      <c r="G78" s="20"/>
      <c r="H78" s="20"/>
      <c r="I78" s="20"/>
      <c r="J78" s="20"/>
      <c r="L78" s="20"/>
      <c r="M78" s="20"/>
      <c r="N78" s="20"/>
      <c r="O78" s="20"/>
    </row>
    <row r="79" spans="1:15" ht="18" thickTop="1" thickBot="1">
      <c r="A79" s="212" t="s">
        <v>80</v>
      </c>
      <c r="B79" s="213"/>
      <c r="C79" s="213"/>
      <c r="D79" s="213"/>
      <c r="E79" s="213"/>
      <c r="F79" s="213"/>
      <c r="G79" s="213"/>
      <c r="H79" s="213"/>
      <c r="I79" s="213"/>
      <c r="J79" s="213"/>
      <c r="K79" s="213"/>
      <c r="L79" s="213"/>
      <c r="M79" s="213"/>
      <c r="N79" s="213"/>
      <c r="O79" s="214"/>
    </row>
    <row r="80" spans="1:15" ht="15" customHeight="1" thickTop="1"/>
    <row r="81" spans="1:15" ht="15" customHeight="1"/>
    <row r="82" spans="1:15" ht="15" customHeight="1"/>
    <row r="83" spans="1:15" ht="15" customHeight="1" thickBot="1">
      <c r="B83" s="222"/>
      <c r="C83" s="222"/>
      <c r="D83" s="222"/>
      <c r="E83" s="222"/>
      <c r="G83" s="222"/>
      <c r="H83" s="222"/>
      <c r="I83" s="222"/>
      <c r="J83" s="222"/>
      <c r="L83" s="222"/>
      <c r="M83" s="222"/>
      <c r="N83" s="222"/>
      <c r="O83" s="222"/>
    </row>
    <row r="84" spans="1:15" s="44" customFormat="1" ht="15" customHeight="1">
      <c r="A84" s="21"/>
      <c r="B84" s="226" t="str">
        <f>IF(Carátula!J13="","",Carátula!J13)</f>
        <v/>
      </c>
      <c r="C84" s="226"/>
      <c r="D84" s="226"/>
      <c r="E84" s="226"/>
      <c r="F84" s="21"/>
      <c r="G84" s="226" t="str">
        <f>IF(Carátula!J15="","",Carátula!J15)</f>
        <v/>
      </c>
      <c r="H84" s="226"/>
      <c r="I84" s="226"/>
      <c r="J84" s="226"/>
      <c r="K84" s="21"/>
      <c r="L84" s="226" t="str">
        <f>IF(Carátula!J17="","",Carátula!J17)</f>
        <v/>
      </c>
      <c r="M84" s="226"/>
      <c r="N84" s="226"/>
      <c r="O84" s="226"/>
    </row>
    <row r="85" spans="1:15" s="44" customFormat="1" ht="15" customHeight="1">
      <c r="A85" s="21"/>
      <c r="B85" s="227" t="str">
        <f>Carátula!H13</f>
        <v>AUDITOR LÍDER</v>
      </c>
      <c r="C85" s="227"/>
      <c r="D85" s="227"/>
      <c r="E85" s="227"/>
      <c r="F85" s="21"/>
      <c r="G85" s="227" t="str">
        <f>Carátula!H15</f>
        <v>AUDITOR</v>
      </c>
      <c r="H85" s="227"/>
      <c r="I85" s="227"/>
      <c r="J85" s="227"/>
      <c r="K85" s="21"/>
      <c r="L85" s="227" t="str">
        <f>Carátula!H17</f>
        <v>AUDITOR</v>
      </c>
      <c r="M85" s="227"/>
      <c r="N85" s="227"/>
      <c r="O85" s="227"/>
    </row>
    <row r="86" spans="1:15" ht="15" customHeight="1"/>
    <row r="87" spans="1:15" ht="15" customHeight="1"/>
    <row r="88" spans="1:15" ht="15" customHeight="1"/>
    <row r="89" spans="1:15" ht="15" customHeight="1" thickBot="1">
      <c r="B89" s="222"/>
      <c r="C89" s="222"/>
      <c r="D89" s="222"/>
      <c r="E89" s="222"/>
      <c r="G89" s="222"/>
      <c r="H89" s="222"/>
      <c r="I89" s="222"/>
      <c r="J89" s="222"/>
      <c r="L89" s="222"/>
      <c r="M89" s="222"/>
      <c r="N89" s="222"/>
      <c r="O89" s="222"/>
    </row>
    <row r="90" spans="1:15" s="44" customFormat="1" ht="15" customHeight="1">
      <c r="A90" s="21"/>
      <c r="B90" s="226" t="str">
        <f>IF(Carátula!J19="","",Carátula!J19)</f>
        <v/>
      </c>
      <c r="C90" s="226"/>
      <c r="D90" s="226"/>
      <c r="E90" s="226"/>
      <c r="F90" s="21"/>
      <c r="G90" s="226" t="str">
        <f>IF(Carátula!J21="","",Carátula!J21)</f>
        <v/>
      </c>
      <c r="H90" s="226"/>
      <c r="I90" s="226"/>
      <c r="J90" s="226"/>
      <c r="K90" s="21"/>
      <c r="L90" s="226" t="str">
        <f>IF(Carátula!J23="","",Carátula!J23)</f>
        <v/>
      </c>
      <c r="M90" s="226"/>
      <c r="N90" s="226"/>
      <c r="O90" s="226"/>
    </row>
    <row r="91" spans="1:15" s="44" customFormat="1" ht="15" customHeight="1">
      <c r="A91" s="21"/>
      <c r="B91" s="227" t="str">
        <f>Carátula!H19</f>
        <v>AUDITOR</v>
      </c>
      <c r="C91" s="227"/>
      <c r="D91" s="227"/>
      <c r="E91" s="227"/>
      <c r="F91" s="21"/>
      <c r="G91" s="227" t="str">
        <f>Carátula!H21</f>
        <v>AUDITOR</v>
      </c>
      <c r="H91" s="227"/>
      <c r="I91" s="227"/>
      <c r="J91" s="227"/>
      <c r="K91" s="21"/>
      <c r="L91" s="227" t="str">
        <f>Carátula!H23</f>
        <v>AUDITOR</v>
      </c>
      <c r="M91" s="227"/>
      <c r="N91" s="227"/>
      <c r="O91" s="227"/>
    </row>
    <row r="92" spans="1:15" ht="15" customHeight="1"/>
    <row r="93" spans="1:15" ht="15" customHeight="1"/>
    <row r="94" spans="1:15" ht="15" customHeight="1"/>
    <row r="95" spans="1:15" ht="15" customHeight="1" thickBot="1">
      <c r="B95" s="222"/>
      <c r="C95" s="222"/>
      <c r="D95" s="222"/>
      <c r="E95" s="222"/>
      <c r="G95" s="222"/>
      <c r="H95" s="222"/>
      <c r="I95" s="222"/>
      <c r="J95" s="222"/>
      <c r="L95" s="222"/>
      <c r="M95" s="222"/>
      <c r="N95" s="222"/>
      <c r="O95" s="222"/>
    </row>
    <row r="96" spans="1:15" s="44" customFormat="1" ht="15" customHeight="1">
      <c r="A96" s="21"/>
      <c r="B96" s="226" t="str">
        <f>IF(Carátula!J25="","",Carátula!J25)</f>
        <v/>
      </c>
      <c r="C96" s="226"/>
      <c r="D96" s="226"/>
      <c r="E96" s="226"/>
      <c r="F96" s="21"/>
      <c r="G96" s="226" t="str">
        <f>IF(Carátula!J27="","",Carátula!J27)</f>
        <v/>
      </c>
      <c r="H96" s="226"/>
      <c r="I96" s="226"/>
      <c r="J96" s="226"/>
      <c r="K96" s="21"/>
      <c r="L96" s="226" t="str">
        <f>IF(Carátula!J29="","",Carátula!J29)</f>
        <v/>
      </c>
      <c r="M96" s="226"/>
      <c r="N96" s="226"/>
      <c r="O96" s="226"/>
    </row>
    <row r="97" spans="1:15" s="44" customFormat="1" ht="15" customHeight="1">
      <c r="A97" s="21"/>
      <c r="B97" s="227" t="str">
        <f>Carátula!H25</f>
        <v>AUDITOR</v>
      </c>
      <c r="C97" s="227"/>
      <c r="D97" s="227"/>
      <c r="E97" s="227"/>
      <c r="F97" s="21"/>
      <c r="G97" s="227" t="str">
        <f>Carátula!H27</f>
        <v>AUDITOR</v>
      </c>
      <c r="H97" s="227"/>
      <c r="I97" s="227"/>
      <c r="J97" s="227"/>
      <c r="K97" s="21"/>
      <c r="L97" s="227" t="str">
        <f>Carátula!H29</f>
        <v>AUDITOR</v>
      </c>
      <c r="M97" s="227"/>
      <c r="N97" s="227"/>
      <c r="O97" s="227"/>
    </row>
    <row r="98" spans="1:15" ht="15" customHeight="1"/>
    <row r="99" spans="1:15" ht="15" customHeight="1"/>
    <row r="100" spans="1:15" ht="15" customHeight="1"/>
    <row r="101" spans="1:15" ht="15" customHeight="1" thickBot="1">
      <c r="B101" s="222"/>
      <c r="C101" s="222"/>
      <c r="D101" s="222"/>
      <c r="E101" s="222"/>
      <c r="G101" s="222"/>
      <c r="H101" s="222"/>
      <c r="I101" s="222"/>
      <c r="J101" s="222"/>
      <c r="L101" s="222"/>
      <c r="M101" s="222"/>
      <c r="N101" s="222"/>
      <c r="O101" s="222"/>
    </row>
    <row r="102" spans="1:15" s="44" customFormat="1" ht="15" customHeight="1">
      <c r="A102" s="21"/>
      <c r="B102" s="226" t="str">
        <f>IF(Carátula!J31="","",Carátula!J31)</f>
        <v/>
      </c>
      <c r="C102" s="226"/>
      <c r="D102" s="226"/>
      <c r="E102" s="226"/>
      <c r="F102" s="21"/>
      <c r="G102" s="226" t="str">
        <f>IF(Carátula!J33="","",Carátula!J33)</f>
        <v/>
      </c>
      <c r="H102" s="226"/>
      <c r="I102" s="226"/>
      <c r="J102" s="226"/>
      <c r="K102" s="21"/>
      <c r="L102" s="226" t="str">
        <f>IF(Carátula!J35="","",Carátula!J35)</f>
        <v/>
      </c>
      <c r="M102" s="226"/>
      <c r="N102" s="226"/>
      <c r="O102" s="226"/>
    </row>
    <row r="103" spans="1:15" s="44" customFormat="1" ht="15" customHeight="1">
      <c r="A103" s="21"/>
      <c r="B103" s="227" t="str">
        <f>Carátula!H31</f>
        <v>AUDITOR</v>
      </c>
      <c r="C103" s="227"/>
      <c r="D103" s="227"/>
      <c r="E103" s="227"/>
      <c r="F103" s="21"/>
      <c r="G103" s="227" t="str">
        <f>Carátula!H31</f>
        <v>AUDITOR</v>
      </c>
      <c r="H103" s="227"/>
      <c r="I103" s="227"/>
      <c r="J103" s="227"/>
      <c r="K103" s="21"/>
      <c r="L103" s="227" t="str">
        <f>Carátula!H35</f>
        <v>OBSERVADOR</v>
      </c>
      <c r="M103" s="227"/>
      <c r="N103" s="227"/>
      <c r="O103" s="227"/>
    </row>
    <row r="104" spans="1:15" ht="15" customHeight="1"/>
    <row r="105" spans="1:15" ht="15" customHeight="1"/>
    <row r="106" spans="1:15" ht="15" customHeight="1"/>
    <row r="107" spans="1:15" ht="15" customHeight="1" thickBot="1">
      <c r="B107" s="222"/>
      <c r="C107" s="222"/>
      <c r="D107" s="222"/>
      <c r="E107" s="222"/>
      <c r="G107" s="222"/>
      <c r="H107" s="222"/>
      <c r="I107" s="222"/>
      <c r="J107" s="222"/>
      <c r="L107" s="222"/>
      <c r="M107" s="222"/>
      <c r="N107" s="222"/>
      <c r="O107" s="222"/>
    </row>
    <row r="108" spans="1:15" s="44" customFormat="1" ht="15" customHeight="1">
      <c r="A108" s="21"/>
      <c r="B108" s="226" t="str">
        <f>IF(Carátula!J37="","",Carátula!J37)</f>
        <v/>
      </c>
      <c r="C108" s="226"/>
      <c r="D108" s="226"/>
      <c r="E108" s="226"/>
      <c r="F108" s="21"/>
      <c r="G108" s="226" t="str">
        <f>IF(Carátula!J39="","",Carátula!J39)</f>
        <v/>
      </c>
      <c r="H108" s="226"/>
      <c r="I108" s="226"/>
      <c r="J108" s="226"/>
      <c r="K108" s="21"/>
      <c r="L108" s="226" t="str">
        <f>IF(Carátula!J41="","",Carátula!J41)</f>
        <v/>
      </c>
      <c r="M108" s="226"/>
      <c r="N108" s="226"/>
      <c r="O108" s="226"/>
    </row>
    <row r="109" spans="1:15" s="44" customFormat="1" ht="15" customHeight="1">
      <c r="A109" s="21"/>
      <c r="B109" s="227" t="str">
        <f>Carátula!H37</f>
        <v>OBSERVADOR</v>
      </c>
      <c r="C109" s="227"/>
      <c r="D109" s="227"/>
      <c r="E109" s="227"/>
      <c r="F109" s="21"/>
      <c r="G109" s="227" t="str">
        <f>Carátula!H39</f>
        <v>OBSERVADOR</v>
      </c>
      <c r="H109" s="227"/>
      <c r="I109" s="227"/>
      <c r="J109" s="227"/>
      <c r="K109" s="21"/>
      <c r="L109" s="228" t="str">
        <f>Carátula!H41</f>
        <v>OBSERVADOR</v>
      </c>
      <c r="M109" s="228"/>
      <c r="N109" s="228"/>
      <c r="O109" s="228"/>
    </row>
    <row r="110" spans="1:15" ht="15" customHeight="1"/>
    <row r="111" spans="1:15" ht="15" customHeight="1"/>
    <row r="112" spans="1:15" ht="15" customHeight="1"/>
    <row r="113" ht="15" customHeight="1"/>
    <row r="114" ht="15" customHeight="1"/>
  </sheetData>
  <mergeCells count="185">
    <mergeCell ref="L22:M22"/>
    <mergeCell ref="N22:O22"/>
    <mergeCell ref="H23:I23"/>
    <mergeCell ref="F19:G19"/>
    <mergeCell ref="F21:G21"/>
    <mergeCell ref="F23:G23"/>
    <mergeCell ref="L19:M19"/>
    <mergeCell ref="L21:M21"/>
    <mergeCell ref="L23:M23"/>
    <mergeCell ref="J21:K21"/>
    <mergeCell ref="J19:K19"/>
    <mergeCell ref="J23:K23"/>
    <mergeCell ref="B101:E101"/>
    <mergeCell ref="G101:J101"/>
    <mergeCell ref="L101:O101"/>
    <mergeCell ref="B102:E102"/>
    <mergeCell ref="G102:J102"/>
    <mergeCell ref="L102:O102"/>
    <mergeCell ref="B96:E96"/>
    <mergeCell ref="G96:J96"/>
    <mergeCell ref="L96:O96"/>
    <mergeCell ref="B97:E97"/>
    <mergeCell ref="G97:J97"/>
    <mergeCell ref="L97:O97"/>
    <mergeCell ref="B108:E108"/>
    <mergeCell ref="G108:J108"/>
    <mergeCell ref="L108:O108"/>
    <mergeCell ref="B109:E109"/>
    <mergeCell ref="G109:J109"/>
    <mergeCell ref="L109:O109"/>
    <mergeCell ref="B103:E103"/>
    <mergeCell ref="G103:J103"/>
    <mergeCell ref="L103:O103"/>
    <mergeCell ref="B107:E107"/>
    <mergeCell ref="G107:J107"/>
    <mergeCell ref="L107:O107"/>
    <mergeCell ref="B91:E91"/>
    <mergeCell ref="G91:J91"/>
    <mergeCell ref="L91:O91"/>
    <mergeCell ref="B95:E95"/>
    <mergeCell ref="G95:J95"/>
    <mergeCell ref="L95:O95"/>
    <mergeCell ref="B89:E89"/>
    <mergeCell ref="G89:J89"/>
    <mergeCell ref="L89:O89"/>
    <mergeCell ref="B90:E90"/>
    <mergeCell ref="G90:J90"/>
    <mergeCell ref="L90:O90"/>
    <mergeCell ref="B84:E84"/>
    <mergeCell ref="G84:J84"/>
    <mergeCell ref="L84:O84"/>
    <mergeCell ref="B85:E85"/>
    <mergeCell ref="G85:J85"/>
    <mergeCell ref="L85:O85"/>
    <mergeCell ref="G74:J74"/>
    <mergeCell ref="G75:J75"/>
    <mergeCell ref="G76:J76"/>
    <mergeCell ref="A79:O79"/>
    <mergeCell ref="B83:E83"/>
    <mergeCell ref="G83:J83"/>
    <mergeCell ref="L83:O83"/>
    <mergeCell ref="B69:E69"/>
    <mergeCell ref="G69:J69"/>
    <mergeCell ref="L69:O69"/>
    <mergeCell ref="B70:E70"/>
    <mergeCell ref="G70:J70"/>
    <mergeCell ref="L70:O70"/>
    <mergeCell ref="B64:E64"/>
    <mergeCell ref="G64:J64"/>
    <mergeCell ref="L64:O64"/>
    <mergeCell ref="B68:E68"/>
    <mergeCell ref="G68:J68"/>
    <mergeCell ref="L68:O68"/>
    <mergeCell ref="B62:E62"/>
    <mergeCell ref="G62:J62"/>
    <mergeCell ref="L62:O62"/>
    <mergeCell ref="B63:E63"/>
    <mergeCell ref="G63:J63"/>
    <mergeCell ref="L63:O63"/>
    <mergeCell ref="B57:E57"/>
    <mergeCell ref="G57:J57"/>
    <mergeCell ref="L57:O57"/>
    <mergeCell ref="B58:E58"/>
    <mergeCell ref="G58:J58"/>
    <mergeCell ref="L58:O58"/>
    <mergeCell ref="A30:G30"/>
    <mergeCell ref="A31:G31"/>
    <mergeCell ref="A32:G49"/>
    <mergeCell ref="A52:O52"/>
    <mergeCell ref="B56:E56"/>
    <mergeCell ref="G56:J56"/>
    <mergeCell ref="L56:O56"/>
    <mergeCell ref="B26:D26"/>
    <mergeCell ref="F26:G26"/>
    <mergeCell ref="H26:I26"/>
    <mergeCell ref="J26:K26"/>
    <mergeCell ref="L26:M26"/>
    <mergeCell ref="A29:G29"/>
    <mergeCell ref="B25:D25"/>
    <mergeCell ref="F25:G25"/>
    <mergeCell ref="H25:I25"/>
    <mergeCell ref="J25:K25"/>
    <mergeCell ref="L25:M25"/>
    <mergeCell ref="N25:O25"/>
    <mergeCell ref="B17:D17"/>
    <mergeCell ref="F17:G17"/>
    <mergeCell ref="H17:I17"/>
    <mergeCell ref="J17:K17"/>
    <mergeCell ref="L17:M17"/>
    <mergeCell ref="N17:O17"/>
    <mergeCell ref="B24:D24"/>
    <mergeCell ref="F18:G18"/>
    <mergeCell ref="H18:I18"/>
    <mergeCell ref="J18:K18"/>
    <mergeCell ref="L18:M18"/>
    <mergeCell ref="N18:O18"/>
    <mergeCell ref="F20:G20"/>
    <mergeCell ref="H20:I20"/>
    <mergeCell ref="J20:K20"/>
    <mergeCell ref="L20:M20"/>
    <mergeCell ref="B18:D18"/>
    <mergeCell ref="B19:D19"/>
    <mergeCell ref="F24:G24"/>
    <mergeCell ref="H24:I24"/>
    <mergeCell ref="J24:K24"/>
    <mergeCell ref="B16:D16"/>
    <mergeCell ref="F16:G16"/>
    <mergeCell ref="H16:I16"/>
    <mergeCell ref="J16:K16"/>
    <mergeCell ref="L16:M16"/>
    <mergeCell ref="N16:O16"/>
    <mergeCell ref="L24:M24"/>
    <mergeCell ref="B20:D20"/>
    <mergeCell ref="B21:D21"/>
    <mergeCell ref="B22:D22"/>
    <mergeCell ref="B23:D23"/>
    <mergeCell ref="N24:O24"/>
    <mergeCell ref="N19:O19"/>
    <mergeCell ref="N21:O21"/>
    <mergeCell ref="N23:O23"/>
    <mergeCell ref="H19:I19"/>
    <mergeCell ref="H21:I21"/>
    <mergeCell ref="N20:O20"/>
    <mergeCell ref="F22:G22"/>
    <mergeCell ref="H22:I22"/>
    <mergeCell ref="J22:K22"/>
    <mergeCell ref="B15:D15"/>
    <mergeCell ref="F15:G15"/>
    <mergeCell ref="H15:I15"/>
    <mergeCell ref="J15:K15"/>
    <mergeCell ref="L15:M15"/>
    <mergeCell ref="N15:O15"/>
    <mergeCell ref="B14:D14"/>
    <mergeCell ref="F14:G14"/>
    <mergeCell ref="H14:I14"/>
    <mergeCell ref="J14:K14"/>
    <mergeCell ref="L14:M14"/>
    <mergeCell ref="N14:O14"/>
    <mergeCell ref="B13:D13"/>
    <mergeCell ref="F13:G13"/>
    <mergeCell ref="H13:I13"/>
    <mergeCell ref="J13:K13"/>
    <mergeCell ref="L13:M13"/>
    <mergeCell ref="N13:O13"/>
    <mergeCell ref="B12:D12"/>
    <mergeCell ref="F12:G12"/>
    <mergeCell ref="H12:I12"/>
    <mergeCell ref="J12:K12"/>
    <mergeCell ref="L12:M12"/>
    <mergeCell ref="N12:O12"/>
    <mergeCell ref="A9:D9"/>
    <mergeCell ref="E9:O9"/>
    <mergeCell ref="B11:D11"/>
    <mergeCell ref="F11:G11"/>
    <mergeCell ref="H11:I11"/>
    <mergeCell ref="J11:K11"/>
    <mergeCell ref="L11:M11"/>
    <mergeCell ref="N11:O11"/>
    <mergeCell ref="A7:D7"/>
    <mergeCell ref="E7:O7"/>
    <mergeCell ref="A8:D8"/>
    <mergeCell ref="E8:F8"/>
    <mergeCell ref="G8:I8"/>
    <mergeCell ref="J8:K8"/>
    <mergeCell ref="L8:O8"/>
  </mergeCells>
  <printOptions horizontalCentered="1"/>
  <pageMargins left="0.25" right="0.25" top="0.75" bottom="0.75" header="0.3" footer="0.3"/>
  <pageSetup paperSize="9" scale="76" fitToHeight="0" orientation="landscape" r:id="rId1"/>
  <rowBreaks count="3" manualBreakCount="3">
    <brk id="27" max="16383" man="1"/>
    <brk id="50" max="16383" man="1"/>
    <brk id="77"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A88F0-DD28-441F-8243-67EEA6F137D7}">
  <dimension ref="A1:D36"/>
  <sheetViews>
    <sheetView tabSelected="1" topLeftCell="A5" zoomScaleNormal="100" workbookViewId="0">
      <selection activeCell="C37" sqref="C37"/>
    </sheetView>
  </sheetViews>
  <sheetFormatPr baseColWidth="10" defaultRowHeight="15" customHeight="1"/>
  <cols>
    <col min="1" max="1" width="25.6640625" customWidth="1"/>
    <col min="2" max="2" width="13.6640625" customWidth="1"/>
    <col min="3" max="3" width="12.6640625" customWidth="1"/>
    <col min="4" max="4" width="117.6640625" customWidth="1"/>
  </cols>
  <sheetData>
    <row r="1" spans="1:4" ht="15" customHeight="1" thickTop="1">
      <c r="A1" s="229"/>
      <c r="B1" s="45" t="s">
        <v>27</v>
      </c>
      <c r="C1" s="46" t="s">
        <v>89</v>
      </c>
      <c r="D1" s="232" t="s">
        <v>580</v>
      </c>
    </row>
    <row r="2" spans="1:4" ht="15" customHeight="1">
      <c r="A2" s="230"/>
      <c r="B2" s="47" t="s">
        <v>28</v>
      </c>
      <c r="C2" s="48" t="s">
        <v>406</v>
      </c>
      <c r="D2" s="233"/>
    </row>
    <row r="3" spans="1:4" ht="15" customHeight="1">
      <c r="A3" s="230"/>
      <c r="B3" s="47" t="s">
        <v>29</v>
      </c>
      <c r="C3" s="48" t="s">
        <v>589</v>
      </c>
      <c r="D3" s="233"/>
    </row>
    <row r="4" spans="1:4" ht="15" customHeight="1">
      <c r="A4" s="230"/>
      <c r="B4" s="47" t="s">
        <v>454</v>
      </c>
      <c r="C4" s="49">
        <v>3</v>
      </c>
      <c r="D4" s="234" t="s">
        <v>579</v>
      </c>
    </row>
    <row r="5" spans="1:4" ht="15" customHeight="1" thickBot="1">
      <c r="A5" s="231"/>
      <c r="B5" s="50" t="s">
        <v>30</v>
      </c>
      <c r="C5" s="51" t="s">
        <v>90</v>
      </c>
      <c r="D5" s="235"/>
    </row>
    <row r="6" spans="1:4" ht="15" customHeight="1" thickTop="1" thickBot="1"/>
    <row r="7" spans="1:4" s="27" customFormat="1" ht="15" customHeight="1" thickTop="1">
      <c r="A7" s="229"/>
      <c r="B7" s="45" t="s">
        <v>27</v>
      </c>
      <c r="C7" s="46" t="s">
        <v>89</v>
      </c>
      <c r="D7" s="232" t="s">
        <v>241</v>
      </c>
    </row>
    <row r="8" spans="1:4" s="27" customFormat="1" ht="15" customHeight="1">
      <c r="A8" s="230"/>
      <c r="B8" s="47" t="s">
        <v>28</v>
      </c>
      <c r="C8" s="48" t="s">
        <v>406</v>
      </c>
      <c r="D8" s="233"/>
    </row>
    <row r="9" spans="1:4" s="27" customFormat="1" ht="15" customHeight="1">
      <c r="A9" s="230"/>
      <c r="B9" s="47" t="s">
        <v>29</v>
      </c>
      <c r="C9" s="48" t="s">
        <v>589</v>
      </c>
      <c r="D9" s="233"/>
    </row>
    <row r="10" spans="1:4" s="27" customFormat="1" ht="15" customHeight="1">
      <c r="A10" s="230"/>
      <c r="B10" s="47" t="s">
        <v>454</v>
      </c>
      <c r="C10" s="49">
        <v>3</v>
      </c>
      <c r="D10" s="234" t="s">
        <v>579</v>
      </c>
    </row>
    <row r="11" spans="1:4" s="27" customFormat="1" ht="15" customHeight="1" thickBot="1">
      <c r="A11" s="231"/>
      <c r="B11" s="50" t="s">
        <v>30</v>
      </c>
      <c r="C11" s="51" t="s">
        <v>90</v>
      </c>
      <c r="D11" s="235"/>
    </row>
    <row r="12" spans="1:4" ht="15" customHeight="1" thickTop="1" thickBot="1"/>
    <row r="13" spans="1:4" ht="15" customHeight="1" thickTop="1">
      <c r="A13" s="229"/>
      <c r="B13" s="45" t="s">
        <v>27</v>
      </c>
      <c r="C13" s="46" t="s">
        <v>89</v>
      </c>
      <c r="D13" s="232" t="s">
        <v>82</v>
      </c>
    </row>
    <row r="14" spans="1:4" ht="15" customHeight="1">
      <c r="A14" s="230"/>
      <c r="B14" s="47" t="s">
        <v>28</v>
      </c>
      <c r="C14" s="48" t="s">
        <v>406</v>
      </c>
      <c r="D14" s="233"/>
    </row>
    <row r="15" spans="1:4" ht="15" customHeight="1">
      <c r="A15" s="230"/>
      <c r="B15" s="47" t="s">
        <v>29</v>
      </c>
      <c r="C15" s="48" t="s">
        <v>589</v>
      </c>
      <c r="D15" s="233"/>
    </row>
    <row r="16" spans="1:4" ht="15" customHeight="1">
      <c r="A16" s="230"/>
      <c r="B16" s="47" t="s">
        <v>454</v>
      </c>
      <c r="C16" s="49">
        <v>3</v>
      </c>
      <c r="D16" s="234" t="s">
        <v>579</v>
      </c>
    </row>
    <row r="17" spans="1:4" ht="15" customHeight="1" thickBot="1">
      <c r="A17" s="231"/>
      <c r="B17" s="50" t="s">
        <v>30</v>
      </c>
      <c r="C17" s="51" t="s">
        <v>90</v>
      </c>
      <c r="D17" s="235"/>
    </row>
    <row r="18" spans="1:4" ht="15" customHeight="1" thickTop="1" thickBot="1"/>
    <row r="19" spans="1:4" ht="15" customHeight="1" thickTop="1">
      <c r="A19" s="229"/>
      <c r="B19" s="45" t="s">
        <v>27</v>
      </c>
      <c r="C19" s="46" t="s">
        <v>89</v>
      </c>
      <c r="D19" s="232" t="s">
        <v>62</v>
      </c>
    </row>
    <row r="20" spans="1:4" ht="15" customHeight="1">
      <c r="A20" s="230"/>
      <c r="B20" s="47" t="s">
        <v>28</v>
      </c>
      <c r="C20" s="48" t="s">
        <v>406</v>
      </c>
      <c r="D20" s="233"/>
    </row>
    <row r="21" spans="1:4" ht="15" customHeight="1">
      <c r="A21" s="230"/>
      <c r="B21" s="47" t="s">
        <v>29</v>
      </c>
      <c r="C21" s="48" t="s">
        <v>589</v>
      </c>
      <c r="D21" s="233"/>
    </row>
    <row r="22" spans="1:4" ht="15" customHeight="1">
      <c r="A22" s="230"/>
      <c r="B22" s="47" t="s">
        <v>454</v>
      </c>
      <c r="C22" s="49">
        <v>3</v>
      </c>
      <c r="D22" s="234" t="s">
        <v>579</v>
      </c>
    </row>
    <row r="23" spans="1:4" ht="15" customHeight="1" thickBot="1">
      <c r="A23" s="231"/>
      <c r="B23" s="50" t="s">
        <v>30</v>
      </c>
      <c r="C23" s="51" t="s">
        <v>90</v>
      </c>
      <c r="D23" s="235"/>
    </row>
    <row r="24" spans="1:4" ht="15" customHeight="1" thickTop="1" thickBot="1"/>
    <row r="25" spans="1:4" ht="15" customHeight="1" thickTop="1">
      <c r="A25" s="229"/>
      <c r="B25" s="45" t="s">
        <v>27</v>
      </c>
      <c r="C25" s="46" t="s">
        <v>89</v>
      </c>
      <c r="D25" s="232" t="s">
        <v>63</v>
      </c>
    </row>
    <row r="26" spans="1:4" ht="15" customHeight="1">
      <c r="A26" s="230"/>
      <c r="B26" s="47" t="s">
        <v>28</v>
      </c>
      <c r="C26" s="48" t="s">
        <v>406</v>
      </c>
      <c r="D26" s="233"/>
    </row>
    <row r="27" spans="1:4" ht="15" customHeight="1">
      <c r="A27" s="230"/>
      <c r="B27" s="47" t="s">
        <v>29</v>
      </c>
      <c r="C27" s="48" t="s">
        <v>589</v>
      </c>
      <c r="D27" s="233"/>
    </row>
    <row r="28" spans="1:4" ht="15" customHeight="1">
      <c r="A28" s="230"/>
      <c r="B28" s="47" t="s">
        <v>454</v>
      </c>
      <c r="C28" s="49">
        <v>3</v>
      </c>
      <c r="D28" s="234" t="s">
        <v>579</v>
      </c>
    </row>
    <row r="29" spans="1:4" ht="15" customHeight="1" thickBot="1">
      <c r="A29" s="231"/>
      <c r="B29" s="50" t="s">
        <v>30</v>
      </c>
      <c r="C29" s="51" t="s">
        <v>90</v>
      </c>
      <c r="D29" s="235"/>
    </row>
    <row r="30" spans="1:4" ht="15" customHeight="1" thickTop="1" thickBot="1"/>
    <row r="31" spans="1:4" ht="15" customHeight="1" thickTop="1">
      <c r="A31" s="229"/>
      <c r="B31" s="45" t="s">
        <v>27</v>
      </c>
      <c r="C31" s="46" t="s">
        <v>89</v>
      </c>
      <c r="D31" s="232" t="s">
        <v>44</v>
      </c>
    </row>
    <row r="32" spans="1:4" ht="15" customHeight="1">
      <c r="A32" s="230"/>
      <c r="B32" s="47" t="s">
        <v>28</v>
      </c>
      <c r="C32" s="48" t="s">
        <v>406</v>
      </c>
      <c r="D32" s="233"/>
    </row>
    <row r="33" spans="1:4" ht="15" customHeight="1">
      <c r="A33" s="230"/>
      <c r="B33" s="47" t="s">
        <v>29</v>
      </c>
      <c r="C33" s="48" t="s">
        <v>589</v>
      </c>
      <c r="D33" s="233"/>
    </row>
    <row r="34" spans="1:4" ht="15" customHeight="1">
      <c r="A34" s="230"/>
      <c r="B34" s="47" t="s">
        <v>454</v>
      </c>
      <c r="C34" s="49">
        <v>3</v>
      </c>
      <c r="D34" s="234" t="s">
        <v>579</v>
      </c>
    </row>
    <row r="35" spans="1:4" ht="15" customHeight="1" thickBot="1">
      <c r="A35" s="231"/>
      <c r="B35" s="50" t="s">
        <v>30</v>
      </c>
      <c r="C35" s="51" t="s">
        <v>90</v>
      </c>
      <c r="D35" s="235"/>
    </row>
    <row r="36" spans="1:4" ht="15" customHeight="1" thickTop="1"/>
  </sheetData>
  <mergeCells count="18">
    <mergeCell ref="A19:A23"/>
    <mergeCell ref="D19:D21"/>
    <mergeCell ref="D22:D23"/>
    <mergeCell ref="A1:A5"/>
    <mergeCell ref="D1:D3"/>
    <mergeCell ref="D7:D9"/>
    <mergeCell ref="D10:D11"/>
    <mergeCell ref="A7:A11"/>
    <mergeCell ref="D4:D5"/>
    <mergeCell ref="A13:A17"/>
    <mergeCell ref="D13:D15"/>
    <mergeCell ref="D16:D17"/>
    <mergeCell ref="A25:A29"/>
    <mergeCell ref="D25:D27"/>
    <mergeCell ref="D28:D29"/>
    <mergeCell ref="A31:A35"/>
    <mergeCell ref="D31:D33"/>
    <mergeCell ref="D34:D35"/>
  </mergeCells>
  <pageMargins left="0.25" right="0.25"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D42E3DC72C2F54B817F2ACC1794C814" ma:contentTypeVersion="2" ma:contentTypeDescription="Crear nuevo documento." ma:contentTypeScope="" ma:versionID="90d642f6976caeb14052eb4fe89cf6ad">
  <xsd:schema xmlns:xsd="http://www.w3.org/2001/XMLSchema" xmlns:xs="http://www.w3.org/2001/XMLSchema" xmlns:p="http://schemas.microsoft.com/office/2006/metadata/properties" xmlns:ns2="11056256-30cf-49dc-a7d8-e124022770a9" targetNamespace="http://schemas.microsoft.com/office/2006/metadata/properties" ma:root="true" ma:fieldsID="d195220518169bd74c48d7cc24fe0c59" ns2:_="">
    <xsd:import namespace="11056256-30cf-49dc-a7d8-e124022770a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056256-30cf-49dc-a7d8-e12402277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ED2AAFF-AA75-4747-9A53-A2FA5F1742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056256-30cf-49dc-a7d8-e124022770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DD67C5-4AC9-4474-815F-1FE63F8A6B93}">
  <ds:schemaRefs>
    <ds:schemaRef ds:uri="http://schemas.microsoft.com/sharepoint/v3/contenttype/forms"/>
  </ds:schemaRefs>
</ds:datastoreItem>
</file>

<file path=customXml/itemProps3.xml><?xml version="1.0" encoding="utf-8"?>
<ds:datastoreItem xmlns:ds="http://schemas.openxmlformats.org/officeDocument/2006/customXml" ds:itemID="{120ECE73-6B06-4445-9AD8-8A2F9FECF3D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Carátula</vt:lpstr>
      <vt:lpstr>Lista de verificación</vt:lpstr>
      <vt:lpstr>Resultados</vt:lpstr>
      <vt:lpstr>Plan de Acción</vt:lpstr>
      <vt:lpstr>Checklist Controles</vt:lpstr>
      <vt:lpstr>Resultados Controles</vt:lpstr>
      <vt:lpstr>Portadas</vt:lpstr>
      <vt:lpstr>Carátula!Área_de_impresión</vt:lpstr>
      <vt:lpstr>Resultados!Área_de_impresión</vt:lpstr>
      <vt:lpstr>'Resultados Controles'!Área_de_impresión</vt:lpstr>
      <vt:lpstr>'Checklist Controles'!Títulos_a_imprimir</vt:lpstr>
      <vt:lpstr>'Lista de verificación'!Títulos_a_imprimir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Marlene Aviles Hernandez</dc:creator>
  <cp:lastModifiedBy>Salvador Santiago Araujo</cp:lastModifiedBy>
  <cp:lastPrinted>2019-08-28T19:24:05Z</cp:lastPrinted>
  <dcterms:created xsi:type="dcterms:W3CDTF">2016-10-03T22:25:19Z</dcterms:created>
  <dcterms:modified xsi:type="dcterms:W3CDTF">2025-12-31T06:39:56Z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0x0101003D42E3DC72C2F54B817F2ACC1794C814</vt:lpwstr>
  </property>
  <property fmtid="{D5CDD505-2E9C-101B-9397-08002B2CF9AE}" pid="3" name="_dlc_DocIdItemGuid">
    <vt:lpwstr>bc05283f-3af9-4378-8995-0409acfe4f09</vt:lpwstr>
  </property>
  <property fmtid="{D5CDD505-2E9C-101B-9397-08002B2CF9AE}" pid="4" name="Order">
    <vt:r8>14600</vt:r8>
  </property>
  <property fmtid="{D5CDD505-2E9C-101B-9397-08002B2CF9AE}" pid="5" name="xd_Signature">
    <vt:bool>false</vt:bool>
  </property>
  <property fmtid="{D5CDD505-2E9C-101B-9397-08002B2CF9AE}" pid="6" name="xd_ProgID">
    <vt:lpwstr/>
  </property>
  <property fmtid="{D5CDD505-2E9C-101B-9397-08002B2CF9AE}" pid="7" name="_dlc_DocId">
    <vt:lpwstr>C5DTZ4NFDJWE-771462990-146</vt:lpwstr>
  </property>
  <property fmtid="{D5CDD505-2E9C-101B-9397-08002B2CF9AE}" pid="8" name="_dlc_DocIdUrl">
    <vt:lpwstr>https://ciascmx.sharepoint.com/sites/sgd/_layouts/15/DocIdRedir.aspx?ID=C5DTZ4NFDJWE-771462990-146, C5DTZ4NFDJWE-771462990-146</vt:lpwstr>
  </property>
  <property fmtid="{D5CDD505-2E9C-101B-9397-08002B2CF9AE}" pid="9" name="_SourceUrl">
    <vt:lpwstr/>
  </property>
  <property fmtid="{D5CDD505-2E9C-101B-9397-08002B2CF9AE}" pid="10" name="_SharedFileIndex">
    <vt:lpwstr/>
  </property>
  <property fmtid="{D5CDD505-2E9C-101B-9397-08002B2CF9AE}" pid="11" name="ComplianceAssetId">
    <vt:lpwstr/>
  </property>
  <property fmtid="{D5CDD505-2E9C-101B-9397-08002B2CF9AE}" pid="12" name="TemplateUrl">
    <vt:lpwstr/>
  </property>
</Properties>
</file>